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1"/>
  </bookViews>
  <sheets>
    <sheet name="IS" sheetId="1" r:id="rId1"/>
    <sheet name="BS" sheetId="2" r:id="rId2"/>
    <sheet name="Equity(4Q)" sheetId="3" r:id="rId3"/>
    <sheet name="CF" sheetId="4" r:id="rId4"/>
  </sheets>
  <definedNames>
    <definedName name="_xlnm.Print_Area" localSheetId="1">'BS'!$A$1:$G$84</definedName>
    <definedName name="_xlnm.Print_Area" localSheetId="3">'CF'!$A$1:$I$68</definedName>
    <definedName name="_xlnm.Print_Area" localSheetId="2">'Equity(4Q)'!$A$1:$N$96</definedName>
    <definedName name="_xlnm.Print_Area" localSheetId="0">'IS'!$A$1:$H$61</definedName>
  </definedNames>
  <calcPr fullCalcOnLoad="1"/>
</workbook>
</file>

<file path=xl/sharedStrings.xml><?xml version="1.0" encoding="utf-8"?>
<sst xmlns="http://schemas.openxmlformats.org/spreadsheetml/2006/main" count="229" uniqueCount="184">
  <si>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</si>
  <si>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</si>
  <si>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</si>
  <si>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</si>
  <si>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</si>
  <si>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</si>
  <si>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</si>
  <si>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</si>
  <si>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</si>
  <si>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</si>
  <si>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</si>
  <si>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</si>
  <si>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</si>
  <si>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</si>
  <si>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Other investments</t>
  </si>
  <si>
    <t>Trade and other receivables</t>
  </si>
  <si>
    <t>Marketable securities</t>
  </si>
  <si>
    <t>Deposits</t>
  </si>
  <si>
    <t>Cash and bank balances</t>
  </si>
  <si>
    <t>LIABILITIES</t>
  </si>
  <si>
    <t>Trade and other payables</t>
  </si>
  <si>
    <t>Amount owing to associated company</t>
  </si>
  <si>
    <t>Provision for taxation</t>
  </si>
  <si>
    <t>SHAREHOLDERS' EQUITY</t>
  </si>
  <si>
    <t>Share capital</t>
  </si>
  <si>
    <t>Share premium</t>
  </si>
  <si>
    <t>Exchange fluctuation reserve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</si>
  <si>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</si>
  <si>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</si>
  <si>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</si>
  <si>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</si>
  <si>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</si>
  <si>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</si>
  <si>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</si>
  <si>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</si>
  <si>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</si>
  <si>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</si>
  <si>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</si>
  <si>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</si>
  <si>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</si>
  <si>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</si>
  <si>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</si>
  <si>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</si>
  <si>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</si>
  <si>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</si>
  <si>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</si>
  <si>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</si>
  <si>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</si>
  <si>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reserve</t>
  </si>
  <si>
    <t>Total</t>
  </si>
  <si>
    <t>9 months</t>
  </si>
  <si>
    <t xml:space="preserve">   Currency translation differences</t>
  </si>
  <si>
    <t>Issue of shares pursuant to the ESOS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</si>
  <si>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</si>
  <si>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</si>
  <si>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</si>
  <si>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</si>
  <si>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</si>
  <si>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</si>
  <si>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</si>
  <si>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Purchase of investment property</t>
  </si>
  <si>
    <t>proceed form sale of other investments</t>
  </si>
  <si>
    <t>Net changes in current assets</t>
  </si>
  <si>
    <t>Net changes in current liabilities</t>
  </si>
  <si>
    <t>Cash Flows From Investing Activities</t>
  </si>
  <si>
    <t>Cash Flows From Financing Activities</t>
  </si>
  <si>
    <t>Cash And Cash Equivalent Brought Forward</t>
  </si>
  <si>
    <t>Cash And Cash Equivalent Carried Forward</t>
  </si>
  <si>
    <t>Unearned premium reserves</t>
  </si>
  <si>
    <t>Finance cost</t>
  </si>
  <si>
    <t>Other operating income</t>
  </si>
  <si>
    <t>Current tax liability</t>
  </si>
  <si>
    <t>Gross profit</t>
  </si>
  <si>
    <t>Other operating expenses</t>
  </si>
  <si>
    <t>Investment income (net)</t>
  </si>
  <si>
    <t>Profit before taxation</t>
  </si>
  <si>
    <t>Year Ended</t>
  </si>
  <si>
    <t>Effect of adopting MASB 25</t>
  </si>
  <si>
    <t>Deferred tax assets</t>
  </si>
  <si>
    <t>Balance at 31 December 2003 - as restated</t>
  </si>
  <si>
    <t>Proceeds from issue of shares</t>
  </si>
  <si>
    <t>Dividend received</t>
  </si>
  <si>
    <t>RM'000</t>
  </si>
  <si>
    <t>Dividend paid</t>
  </si>
  <si>
    <t>Dividend paid to minority shareholder of a subsidiary company</t>
  </si>
  <si>
    <t>Effect of adopting MASB 25 (prior year adjustment)</t>
  </si>
  <si>
    <t>Balance at 1 January 2003 - as restated</t>
  </si>
  <si>
    <t>Interest received</t>
  </si>
  <si>
    <t>Interest paid</t>
  </si>
  <si>
    <t>Effect of Exchange Rate Changes</t>
  </si>
  <si>
    <t xml:space="preserve">Revaluation </t>
  </si>
  <si>
    <t>12 MONTHS PERIOD ENDED 31 DECEMBER 2004</t>
  </si>
  <si>
    <t>Net gain not recognized in the income statement:</t>
  </si>
  <si>
    <t>Revaluation reserve</t>
  </si>
  <si>
    <t>Balance at 1 January 2005</t>
  </si>
  <si>
    <t>3 MONTHS PERIOD ENDED 31 MARCH 2005</t>
  </si>
  <si>
    <t>Retained</t>
  </si>
  <si>
    <t>Advances to associated company</t>
  </si>
  <si>
    <t>Current tax assets</t>
  </si>
  <si>
    <t>Provision for outstanding claims</t>
  </si>
  <si>
    <t>Deferred tax liabilities</t>
  </si>
  <si>
    <t>Retained profits</t>
  </si>
  <si>
    <t>Operating costs applicable to operating revenue</t>
  </si>
  <si>
    <t>Operating revenue</t>
  </si>
  <si>
    <t>Profit from operations</t>
  </si>
  <si>
    <t>Minority interest</t>
  </si>
  <si>
    <t>capital</t>
  </si>
  <si>
    <t>premium</t>
  </si>
  <si>
    <t>profits</t>
  </si>
  <si>
    <t>NON-CURRENT ASSETS</t>
  </si>
  <si>
    <t>CURRENT ASSETS</t>
  </si>
  <si>
    <t>NON-CURRENT LIABILITIES</t>
  </si>
  <si>
    <t>CURRENT LIABILITIES</t>
  </si>
  <si>
    <t>TOTAL ASSETS</t>
  </si>
  <si>
    <t>TOTAL LIABILITIES</t>
  </si>
  <si>
    <t xml:space="preserve">TOTAL EQUITY </t>
  </si>
  <si>
    <t>TOTAL EQUITY AND LIABILITIES</t>
  </si>
  <si>
    <t>Attributable to equity holders of the parent</t>
  </si>
  <si>
    <t xml:space="preserve">Minority </t>
  </si>
  <si>
    <t>Interest</t>
  </si>
  <si>
    <t xml:space="preserve">Total </t>
  </si>
  <si>
    <t>Equity</t>
  </si>
  <si>
    <t>Dividend proposed for  the financial year ended 31 December 2005</t>
  </si>
  <si>
    <t>Equity attributable to equity holders of the parent</t>
  </si>
  <si>
    <t>Attributable to:</t>
  </si>
  <si>
    <t>Equity holders of the parent</t>
  </si>
  <si>
    <t xml:space="preserve">Option </t>
  </si>
  <si>
    <t>Reserve</t>
  </si>
  <si>
    <t>Issue of equity share option</t>
  </si>
  <si>
    <t>Option reserves attributable to potential equity holders</t>
  </si>
  <si>
    <t>Interests in joint venture</t>
  </si>
  <si>
    <t>Share of losses of associated companies</t>
  </si>
  <si>
    <t>Investment in associated companies</t>
  </si>
  <si>
    <t>Amounts owing by associated company</t>
  </si>
  <si>
    <t>Proceeds from sale of investment - bonds</t>
  </si>
  <si>
    <t>Dividend for subsidiary</t>
  </si>
  <si>
    <r>
      <t xml:space="preserve">(Company No : </t>
    </r>
    <r>
      <rPr>
        <b/>
        <i/>
        <sz val="8"/>
        <color indexed="8"/>
        <rFont val="Arial"/>
        <family val="2"/>
      </rPr>
      <t>363984-X)</t>
    </r>
  </si>
  <si>
    <t>Intangible assets</t>
  </si>
  <si>
    <t>Dividend</t>
  </si>
  <si>
    <t>Dividend paid for the financial year ended 31 December 2006</t>
  </si>
  <si>
    <t>(i) Basic (sen)</t>
  </si>
  <si>
    <t>(ii) Fully diluted (sen)</t>
  </si>
  <si>
    <t>Issue of shares pursuant to the Rights Issue &amp; Special Issue</t>
  </si>
  <si>
    <t>Rights Issue related expenses</t>
  </si>
  <si>
    <t>Dividend declared</t>
  </si>
  <si>
    <t>Dividend payable</t>
  </si>
  <si>
    <t>Interim dividend paid for financial year ended 31 December 2007</t>
  </si>
  <si>
    <t>Profit after taxation</t>
  </si>
  <si>
    <t>Earnings per share:</t>
  </si>
  <si>
    <t>Balance at 1 January 2007</t>
  </si>
  <si>
    <t>Share option lapsed during the year</t>
  </si>
  <si>
    <t>Balance at 1 January 2008</t>
  </si>
  <si>
    <t>Net loss not recognized in the income statement:</t>
  </si>
  <si>
    <t>(Repayment)/ Drawdown of bank loan</t>
  </si>
  <si>
    <t>Operating profit before changes in working capital</t>
  </si>
  <si>
    <t>Cash generated from operations</t>
  </si>
  <si>
    <t>Income tax paid</t>
  </si>
  <si>
    <t>Net cash generated from/ (used in) operating activities</t>
  </si>
  <si>
    <t>Net cash (used in) investing activities</t>
  </si>
  <si>
    <t>Net cash generated from financing activities</t>
  </si>
  <si>
    <t>Net (Decrease) In Cash And Cash Equivalents</t>
  </si>
  <si>
    <t>Issue of shares pursuant to the Rights issue</t>
  </si>
  <si>
    <t>Issue of shares pursuant to Special issue</t>
  </si>
  <si>
    <t>Rights issue related expenses</t>
  </si>
  <si>
    <t>Bank borrowings (unsecured)</t>
  </si>
  <si>
    <t>Proceeds from disposal of property,plant &amp; equipment</t>
  </si>
  <si>
    <t>Purchase of other investments</t>
  </si>
  <si>
    <t>Purchase of property,plant &amp; equipment</t>
  </si>
  <si>
    <t>Decrease/ (Increase) in fixed deposits</t>
  </si>
  <si>
    <t xml:space="preserve">    ( based on 180,720,605 ordinary shares )</t>
  </si>
  <si>
    <t xml:space="preserve">    ( based on 247,060,207 ordinary shares )</t>
  </si>
  <si>
    <t>Minority Interest</t>
  </si>
  <si>
    <t>Dividend paid for the financial year ended 31 December 2007</t>
  </si>
  <si>
    <t>Net profit for the period</t>
  </si>
  <si>
    <t>For The Period Ended 30 September 2008</t>
  </si>
  <si>
    <t>3rd Quarter</t>
  </si>
  <si>
    <t xml:space="preserve">    ( 2007 : based on 148,088,495 ordinary shares )</t>
  </si>
  <si>
    <t xml:space="preserve">    ( 2007 : based on 154,864,771 ordinary shares )</t>
  </si>
  <si>
    <t>9 months ended 30 September 2008</t>
  </si>
  <si>
    <t>Balance as at 30 September 2008</t>
  </si>
  <si>
    <t>9 months ended 30 September 2007</t>
  </si>
  <si>
    <t>Balance as at 30 September 2007</t>
  </si>
  <si>
    <t>Forex unrealised gain/(loss)</t>
  </si>
  <si>
    <t>Overprovision Of Tax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</si>
</sst>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  <numFmt numFmtId="202" formatCode="0.0000000000"/>
    <numFmt numFmtId="203" formatCode="0.00000000000"/>
    <numFmt numFmtId="204" formatCode="[$-409]dddd\,\ mmmm\ dd\,\ yyyy"/>
    <numFmt numFmtId="205" formatCode="[$-409]h:mm:ss\ AM/PM"/>
    <numFmt numFmtId="206" formatCode="#,##0.0"/>
  </numFmts>
  <fonts count="23">
    <font>
      <vertAlign val="superscript"/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7" fillId="0" borderId="6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2" xfId="0" applyFont="1" applyBorder="1" applyAlignment="1">
      <alignment/>
    </xf>
    <xf numFmtId="165" fontId="7" fillId="0" borderId="12" xfId="15" applyNumberFormat="1" applyFont="1" applyFill="1" applyBorder="1" applyAlignment="1">
      <alignment/>
    </xf>
    <xf numFmtId="165" fontId="7" fillId="0" borderId="3" xfId="15" applyNumberFormat="1" applyFont="1" applyFill="1" applyBorder="1" applyAlignment="1">
      <alignment/>
    </xf>
    <xf numFmtId="165" fontId="7" fillId="0" borderId="3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15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5" xfId="15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2" fillId="3" borderId="6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5" fontId="1" fillId="0" borderId="9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3" fontId="1" fillId="0" borderId="9" xfId="15" applyFont="1" applyBorder="1" applyAlignment="1">
      <alignment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0" fontId="7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165" fontId="7" fillId="0" borderId="22" xfId="15" applyNumberFormat="1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20" xfId="15" applyFont="1" applyBorder="1" applyAlignment="1">
      <alignment/>
    </xf>
    <xf numFmtId="43" fontId="1" fillId="0" borderId="23" xfId="15" applyFont="1" applyBorder="1" applyAlignment="1">
      <alignment/>
    </xf>
    <xf numFmtId="165" fontId="1" fillId="0" borderId="20" xfId="15" applyNumberFormat="1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6" xfId="15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65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2" fillId="0" borderId="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5" fontId="1" fillId="0" borderId="18" xfId="15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165" fontId="1" fillId="0" borderId="12" xfId="15" applyNumberFormat="1" applyFont="1" applyFill="1" applyBorder="1" applyAlignment="1">
      <alignment/>
    </xf>
    <xf numFmtId="165" fontId="2" fillId="0" borderId="12" xfId="15" applyNumberFormat="1" applyFont="1" applyFill="1" applyBorder="1" applyAlignment="1">
      <alignment/>
    </xf>
    <xf numFmtId="165" fontId="1" fillId="0" borderId="22" xfId="15" applyNumberFormat="1" applyFont="1" applyFill="1" applyBorder="1" applyAlignment="1">
      <alignment/>
    </xf>
    <xf numFmtId="165" fontId="2" fillId="0" borderId="12" xfId="15" applyNumberFormat="1" applyFont="1" applyBorder="1" applyAlignment="1">
      <alignment/>
    </xf>
    <xf numFmtId="43" fontId="1" fillId="0" borderId="9" xfId="15" applyNumberFormat="1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165" fontId="1" fillId="0" borderId="18" xfId="15" applyNumberFormat="1" applyFont="1" applyFill="1" applyBorder="1" applyAlignment="1">
      <alignment/>
    </xf>
    <xf numFmtId="165" fontId="1" fillId="0" borderId="24" xfId="15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7" xfId="15" applyNumberFormat="1" applyFont="1" applyFill="1" applyBorder="1" applyAlignment="1">
      <alignment/>
    </xf>
    <xf numFmtId="165" fontId="1" fillId="0" borderId="6" xfId="15" applyNumberFormat="1" applyFont="1" applyFill="1" applyBorder="1" applyAlignment="1">
      <alignment/>
    </xf>
    <xf numFmtId="165" fontId="1" fillId="0" borderId="19" xfId="15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5" fontId="1" fillId="0" borderId="25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0" borderId="13" xfId="0" applyNumberFormat="1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1" fillId="0" borderId="20" xfId="0" applyFont="1" applyFill="1" applyBorder="1" applyAlignment="1">
      <alignment/>
    </xf>
    <xf numFmtId="165" fontId="1" fillId="0" borderId="21" xfId="15" applyNumberFormat="1" applyFont="1" applyBorder="1" applyAlignment="1">
      <alignment/>
    </xf>
    <xf numFmtId="0" fontId="2" fillId="0" borderId="14" xfId="0" applyFont="1" applyFill="1" applyBorder="1" applyAlignment="1">
      <alignment horizontal="right"/>
    </xf>
    <xf numFmtId="165" fontId="1" fillId="0" borderId="26" xfId="0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65" fontId="1" fillId="0" borderId="26" xfId="15" applyNumberFormat="1" applyFont="1" applyFill="1" applyBorder="1" applyAlignment="1">
      <alignment/>
    </xf>
    <xf numFmtId="165" fontId="2" fillId="0" borderId="6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25" xfId="15" applyNumberFormat="1" applyFont="1" applyFill="1" applyBorder="1" applyAlignment="1">
      <alignment/>
    </xf>
    <xf numFmtId="165" fontId="2" fillId="0" borderId="27" xfId="15" applyNumberFormat="1" applyFont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2" fillId="0" borderId="21" xfId="15" applyNumberFormat="1" applyFont="1" applyFill="1" applyBorder="1" applyAlignment="1">
      <alignment/>
    </xf>
    <xf numFmtId="165" fontId="2" fillId="0" borderId="24" xfId="15" applyNumberFormat="1" applyFont="1" applyFill="1" applyBorder="1" applyAlignment="1">
      <alignment/>
    </xf>
    <xf numFmtId="165" fontId="1" fillId="0" borderId="15" xfId="15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5" fontId="1" fillId="0" borderId="21" xfId="15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43" fontId="1" fillId="0" borderId="6" xfId="15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12" xfId="15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3" fontId="1" fillId="0" borderId="12" xfId="15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43" fontId="1" fillId="0" borderId="19" xfId="15" applyFont="1" applyFill="1" applyBorder="1" applyAlignment="1">
      <alignment horizontal="right"/>
    </xf>
    <xf numFmtId="43" fontId="1" fillId="0" borderId="20" xfId="15" applyFont="1" applyFill="1" applyBorder="1" applyAlignment="1">
      <alignment horizontal="right"/>
    </xf>
    <xf numFmtId="43" fontId="1" fillId="0" borderId="22" xfId="15" applyFont="1" applyFill="1" applyBorder="1" applyAlignment="1">
      <alignment horizontal="right"/>
    </xf>
    <xf numFmtId="43" fontId="1" fillId="0" borderId="28" xfId="15" applyFont="1" applyFill="1" applyBorder="1" applyAlignment="1">
      <alignment horizontal="right"/>
    </xf>
    <xf numFmtId="43" fontId="1" fillId="0" borderId="29" xfId="15" applyFont="1" applyFill="1" applyBorder="1" applyAlignment="1">
      <alignment horizontal="right"/>
    </xf>
    <xf numFmtId="43" fontId="1" fillId="0" borderId="7" xfId="15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2" borderId="13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2" xfId="15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2" xfId="15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3" fontId="22" fillId="0" borderId="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15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165" fontId="7" fillId="0" borderId="6" xfId="15" applyNumberFormat="1" applyFont="1" applyFill="1" applyBorder="1" applyAlignment="1">
      <alignment/>
    </xf>
    <xf numFmtId="165" fontId="7" fillId="0" borderId="19" xfId="15" applyNumberFormat="1" applyFont="1" applyFill="1" applyBorder="1" applyAlignment="1">
      <alignment/>
    </xf>
    <xf numFmtId="165" fontId="2" fillId="0" borderId="3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165" fontId="7" fillId="0" borderId="9" xfId="15" applyNumberFormat="1" applyFont="1" applyBorder="1" applyAlignment="1">
      <alignment/>
    </xf>
    <xf numFmtId="3" fontId="21" fillId="0" borderId="6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37" fontId="7" fillId="0" borderId="12" xfId="15" applyNumberFormat="1" applyFont="1" applyBorder="1" applyAlignment="1">
      <alignment/>
    </xf>
    <xf numFmtId="37" fontId="7" fillId="0" borderId="0" xfId="15" applyNumberFormat="1" applyFont="1" applyBorder="1" applyAlignment="1">
      <alignment/>
    </xf>
    <xf numFmtId="37" fontId="4" fillId="0" borderId="12" xfId="15" applyNumberFormat="1" applyFont="1" applyBorder="1" applyAlignment="1">
      <alignment/>
    </xf>
    <xf numFmtId="37" fontId="7" fillId="0" borderId="22" xfId="15" applyNumberFormat="1" applyFont="1" applyBorder="1" applyAlignment="1">
      <alignment/>
    </xf>
    <xf numFmtId="37" fontId="7" fillId="0" borderId="20" xfId="15" applyNumberFormat="1" applyFont="1" applyBorder="1" applyAlignment="1">
      <alignment/>
    </xf>
    <xf numFmtId="37" fontId="4" fillId="0" borderId="22" xfId="15" applyNumberFormat="1" applyFont="1" applyBorder="1" applyAlignment="1">
      <alignment/>
    </xf>
    <xf numFmtId="37" fontId="7" fillId="0" borderId="31" xfId="15" applyNumberFormat="1" applyFont="1" applyBorder="1" applyAlignment="1">
      <alignment/>
    </xf>
    <xf numFmtId="37" fontId="7" fillId="0" borderId="9" xfId="15" applyNumberFormat="1" applyFont="1" applyBorder="1" applyAlignment="1">
      <alignment/>
    </xf>
    <xf numFmtId="37" fontId="4" fillId="0" borderId="31" xfId="15" applyNumberFormat="1" applyFont="1" applyBorder="1" applyAlignment="1">
      <alignment/>
    </xf>
    <xf numFmtId="37" fontId="4" fillId="0" borderId="27" xfId="15" applyNumberFormat="1" applyFont="1" applyFill="1" applyBorder="1" applyAlignment="1">
      <alignment/>
    </xf>
    <xf numFmtId="37" fontId="4" fillId="0" borderId="12" xfId="15" applyNumberFormat="1" applyFont="1" applyFill="1" applyBorder="1" applyAlignment="1">
      <alignment/>
    </xf>
    <xf numFmtId="37" fontId="4" fillId="0" borderId="0" xfId="15" applyNumberFormat="1" applyFont="1" applyFill="1" applyBorder="1" applyAlignment="1">
      <alignment/>
    </xf>
    <xf numFmtId="37" fontId="4" fillId="0" borderId="32" xfId="15" applyNumberFormat="1" applyFont="1" applyFill="1" applyBorder="1" applyAlignment="1">
      <alignment/>
    </xf>
    <xf numFmtId="37" fontId="7" fillId="0" borderId="12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22" xfId="15" applyNumberFormat="1" applyFont="1" applyFill="1" applyBorder="1" applyAlignment="1">
      <alignment/>
    </xf>
    <xf numFmtId="37" fontId="7" fillId="0" borderId="20" xfId="15" applyNumberFormat="1" applyFont="1" applyFill="1" applyBorder="1" applyAlignment="1">
      <alignment/>
    </xf>
    <xf numFmtId="37" fontId="2" fillId="0" borderId="12" xfId="15" applyNumberFormat="1" applyFont="1" applyFill="1" applyBorder="1" applyAlignment="1">
      <alignment/>
    </xf>
    <xf numFmtId="37" fontId="1" fillId="0" borderId="12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/>
    </xf>
    <xf numFmtId="37" fontId="4" fillId="0" borderId="22" xfId="15" applyNumberFormat="1" applyFont="1" applyFill="1" applyBorder="1" applyAlignment="1">
      <alignment/>
    </xf>
    <xf numFmtId="37" fontId="4" fillId="0" borderId="20" xfId="15" applyNumberFormat="1" applyFont="1" applyFill="1" applyBorder="1" applyAlignment="1">
      <alignment/>
    </xf>
    <xf numFmtId="37" fontId="4" fillId="0" borderId="31" xfId="15" applyNumberFormat="1" applyFont="1" applyFill="1" applyBorder="1" applyAlignment="1">
      <alignment/>
    </xf>
    <xf numFmtId="43" fontId="7" fillId="0" borderId="12" xfId="15" applyFont="1" applyFill="1" applyBorder="1" applyAlignment="1">
      <alignment/>
    </xf>
    <xf numFmtId="43" fontId="7" fillId="0" borderId="0" xfId="15" applyFont="1" applyFill="1" applyBorder="1" applyAlignment="1">
      <alignment/>
    </xf>
    <xf numFmtId="43" fontId="4" fillId="0" borderId="31" xfId="15" applyFont="1" applyFill="1" applyBorder="1" applyAlignment="1">
      <alignment/>
    </xf>
    <xf numFmtId="165" fontId="7" fillId="0" borderId="12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4" fillId="0" borderId="12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43" fontId="4" fillId="0" borderId="27" xfId="15" applyFont="1" applyFill="1" applyBorder="1" applyAlignment="1">
      <alignment/>
    </xf>
    <xf numFmtId="37" fontId="4" fillId="0" borderId="25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4" fillId="0" borderId="12" xfId="15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4248150</xdr:colOff>
      <xdr:row>2</xdr:row>
      <xdr:rowOff>66675</xdr:rowOff>
    </xdr:from>
    <xdr:to>
      <xdr:col>4</xdr:col>
      <xdr:colOff>733425</xdr:colOff>
      <xdr:row>6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38150"/>
          <a:ext cx="2495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4048125</xdr:colOff>
      <xdr:row>0</xdr:row>
      <xdr:rowOff>76200</xdr:rowOff>
    </xdr:from>
    <xdr:to>
      <xdr:col>3</xdr:col>
      <xdr:colOff>790575</xdr:colOff>
      <xdr:row>5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6</xdr:col>
      <xdr:colOff>657225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2390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zoomScale="80" zoomScaleNormal="80" zoomScaleSheetLayoutView="75" workbookViewId="0" topLeftCell="A1">
      <selection activeCell="F39" sqref="F39"/>
    </sheetView>
  </sheetViews>
  <sheetFormatPr defaultColWidth="9.140625" defaultRowHeight="14.25"/>
  <cols>
    <col min="1" max="1" width="2.140625" style="27" customWidth="1"/>
    <col min="2" max="2" width="3.57421875" style="27" customWidth="1"/>
    <col min="3" max="3" width="65.57421875" style="27" customWidth="1"/>
    <col min="4" max="4" width="24.57421875" style="1" customWidth="1"/>
    <col min="5" max="5" width="23.8515625" style="159" customWidth="1"/>
    <col min="6" max="6" width="24.00390625" style="1" customWidth="1"/>
    <col min="7" max="7" width="22.57421875" style="1" customWidth="1"/>
    <col min="8" max="8" width="3.8515625" style="27" customWidth="1"/>
    <col min="9" max="9" width="9.57421875" style="27" customWidth="1"/>
    <col min="10" max="10" width="11.57421875" style="27" bestFit="1" customWidth="1"/>
    <col min="11" max="16384" width="9.57421875" style="27" customWidth="1"/>
  </cols>
  <sheetData>
    <row r="1" ht="15.75">
      <c r="G1" s="129"/>
    </row>
    <row r="2" ht="13.5" thickBot="1"/>
    <row r="3" spans="1:8" ht="12.75">
      <c r="A3" s="24"/>
      <c r="B3" s="25"/>
      <c r="C3" s="25"/>
      <c r="D3" s="107"/>
      <c r="E3" s="150"/>
      <c r="F3" s="107"/>
      <c r="G3" s="107"/>
      <c r="H3" s="26"/>
    </row>
    <row r="4" spans="1:8" ht="15">
      <c r="A4" s="28"/>
      <c r="B4" s="29"/>
      <c r="C4" s="29"/>
      <c r="D4" s="10"/>
      <c r="E4" s="144"/>
      <c r="F4" s="10"/>
      <c r="G4" s="130"/>
      <c r="H4" s="30"/>
    </row>
    <row r="5" spans="1:8" ht="15">
      <c r="A5" s="28"/>
      <c r="B5" s="29"/>
      <c r="C5" s="29"/>
      <c r="D5" s="10"/>
      <c r="E5" s="144"/>
      <c r="F5" s="10"/>
      <c r="G5" s="131"/>
      <c r="H5" s="30"/>
    </row>
    <row r="6" spans="1:8" ht="12.75">
      <c r="A6" s="28"/>
      <c r="B6" s="29"/>
      <c r="C6" s="29"/>
      <c r="D6" s="10"/>
      <c r="E6" s="144"/>
      <c r="F6" s="10"/>
      <c r="G6" s="10"/>
      <c r="H6" s="30"/>
    </row>
    <row r="7" spans="1:8" ht="21" customHeight="1">
      <c r="A7" s="28"/>
      <c r="B7" s="312"/>
      <c r="C7" s="313"/>
      <c r="D7" s="313"/>
      <c r="E7" s="313"/>
      <c r="F7" s="313"/>
      <c r="G7" s="313"/>
      <c r="H7" s="31"/>
    </row>
    <row r="8" spans="1:8" s="33" customFormat="1" ht="12">
      <c r="A8" s="74"/>
      <c r="B8" s="314" t="str">
        <f>'BS'!C6</f>
        <v>(Company No : 363984-X)</v>
      </c>
      <c r="C8" s="314"/>
      <c r="D8" s="314"/>
      <c r="E8" s="314"/>
      <c r="F8" s="314"/>
      <c r="G8" s="314"/>
      <c r="H8" s="32"/>
    </row>
    <row r="9" spans="1:8" s="33" customFormat="1" ht="12.75">
      <c r="A9" s="74"/>
      <c r="B9" s="308" t="s">
        <v>0</v>
      </c>
      <c r="C9" s="313"/>
      <c r="D9" s="313"/>
      <c r="E9" s="313"/>
      <c r="F9" s="313"/>
      <c r="G9" s="313"/>
      <c r="H9" s="34"/>
    </row>
    <row r="10" spans="1:8" ht="9" customHeight="1">
      <c r="A10" s="28"/>
      <c r="B10" s="29"/>
      <c r="C10" s="29"/>
      <c r="D10" s="10"/>
      <c r="E10" s="144"/>
      <c r="F10" s="10"/>
      <c r="G10" s="10"/>
      <c r="H10" s="30"/>
    </row>
    <row r="11" spans="1:8" s="36" customFormat="1" ht="12.75">
      <c r="A11" s="9"/>
      <c r="B11" s="307" t="s">
        <v>2</v>
      </c>
      <c r="C11" s="307"/>
      <c r="D11" s="307"/>
      <c r="E11" s="307"/>
      <c r="F11" s="307"/>
      <c r="G11" s="307"/>
      <c r="H11" s="35"/>
    </row>
    <row r="12" spans="1:8" s="36" customFormat="1" ht="12.75">
      <c r="A12" s="9"/>
      <c r="B12" s="307" t="str">
        <f>'BS'!C10</f>
        <v>For The Period Ended 30 September 2008</v>
      </c>
      <c r="C12" s="307"/>
      <c r="D12" s="307"/>
      <c r="E12" s="307"/>
      <c r="F12" s="307"/>
      <c r="G12" s="307"/>
      <c r="H12" s="35"/>
    </row>
    <row r="13" spans="1:8" s="38" customFormat="1" ht="12.75" customHeight="1">
      <c r="A13" s="75"/>
      <c r="B13" s="308" t="s">
        <v>43</v>
      </c>
      <c r="C13" s="308"/>
      <c r="D13" s="308"/>
      <c r="E13" s="308"/>
      <c r="F13" s="308"/>
      <c r="G13" s="308"/>
      <c r="H13" s="37"/>
    </row>
    <row r="14" spans="1:8" s="38" customFormat="1" ht="12.75">
      <c r="A14" s="75"/>
      <c r="B14" s="6"/>
      <c r="C14" s="8"/>
      <c r="D14" s="108"/>
      <c r="E14" s="259"/>
      <c r="F14" s="108"/>
      <c r="G14" s="108"/>
      <c r="H14" s="37"/>
    </row>
    <row r="15" spans="1:8" s="40" customFormat="1" ht="21" customHeight="1">
      <c r="A15" s="76"/>
      <c r="B15" s="178"/>
      <c r="C15" s="51" t="s">
        <v>28</v>
      </c>
      <c r="D15" s="109"/>
      <c r="E15" s="109"/>
      <c r="F15" s="109"/>
      <c r="G15" s="132"/>
      <c r="H15" s="39"/>
    </row>
    <row r="16" spans="1:8" ht="10.5" customHeight="1">
      <c r="A16" s="28"/>
      <c r="B16" s="29"/>
      <c r="C16" s="29"/>
      <c r="D16" s="10"/>
      <c r="E16" s="144"/>
      <c r="F16" s="10"/>
      <c r="G16" s="10"/>
      <c r="H16" s="30"/>
    </row>
    <row r="17" spans="1:8" ht="16.5" customHeight="1">
      <c r="A17" s="28"/>
      <c r="B17" s="45"/>
      <c r="C17" s="77"/>
      <c r="D17" s="110" t="s">
        <v>29</v>
      </c>
      <c r="E17" s="260"/>
      <c r="F17" s="309" t="s">
        <v>30</v>
      </c>
      <c r="G17" s="310"/>
      <c r="H17" s="35"/>
    </row>
    <row r="18" spans="1:8" ht="12.75">
      <c r="A18" s="28"/>
      <c r="B18" s="29"/>
      <c r="C18" s="41" t="s">
        <v>38</v>
      </c>
      <c r="D18" s="111" t="s">
        <v>31</v>
      </c>
      <c r="E18" s="261" t="s">
        <v>33</v>
      </c>
      <c r="F18" s="133" t="s">
        <v>32</v>
      </c>
      <c r="G18" s="133" t="s">
        <v>33</v>
      </c>
      <c r="H18" s="35"/>
    </row>
    <row r="19" spans="1:8" ht="12.75">
      <c r="A19" s="28"/>
      <c r="B19" s="29"/>
      <c r="C19" s="41"/>
      <c r="D19" s="111" t="s">
        <v>34</v>
      </c>
      <c r="E19" s="262" t="s">
        <v>35</v>
      </c>
      <c r="F19" s="112" t="s">
        <v>34</v>
      </c>
      <c r="G19" s="112" t="s">
        <v>35</v>
      </c>
      <c r="H19" s="35"/>
    </row>
    <row r="20" spans="1:8" ht="12.75">
      <c r="A20" s="28"/>
      <c r="B20" s="29"/>
      <c r="C20" s="41"/>
      <c r="D20" s="111" t="s">
        <v>175</v>
      </c>
      <c r="E20" s="262" t="str">
        <f>D20</f>
        <v>3rd Quarter</v>
      </c>
      <c r="F20" s="112" t="s">
        <v>36</v>
      </c>
      <c r="G20" s="112" t="s">
        <v>37</v>
      </c>
      <c r="H20" s="35"/>
    </row>
    <row r="21" spans="1:8" ht="12.75">
      <c r="A21" s="28"/>
      <c r="B21" s="29"/>
      <c r="C21" s="41"/>
      <c r="D21" s="99">
        <v>39721</v>
      </c>
      <c r="E21" s="263">
        <v>39355</v>
      </c>
      <c r="F21" s="113">
        <f>D21</f>
        <v>39721</v>
      </c>
      <c r="G21" s="113">
        <f>E21</f>
        <v>39355</v>
      </c>
      <c r="H21" s="35"/>
    </row>
    <row r="22" spans="1:8" ht="12.75">
      <c r="A22" s="28"/>
      <c r="B22" s="29"/>
      <c r="C22" s="19"/>
      <c r="D22" s="114" t="s">
        <v>9</v>
      </c>
      <c r="E22" s="264" t="s">
        <v>9</v>
      </c>
      <c r="F22" s="114" t="s">
        <v>9</v>
      </c>
      <c r="G22" s="115" t="s">
        <v>9</v>
      </c>
      <c r="H22" s="35"/>
    </row>
    <row r="23" spans="1:8" ht="12.75">
      <c r="A23" s="28"/>
      <c r="B23" s="29"/>
      <c r="C23" s="41"/>
      <c r="D23" s="148"/>
      <c r="E23" s="148"/>
      <c r="F23" s="82"/>
      <c r="G23" s="82"/>
      <c r="H23" s="30"/>
    </row>
    <row r="24" spans="1:8" ht="12.75" customHeight="1">
      <c r="A24" s="28"/>
      <c r="B24" s="71"/>
      <c r="C24" s="41" t="s">
        <v>103</v>
      </c>
      <c r="D24" s="146">
        <v>57458</v>
      </c>
      <c r="E24" s="265">
        <v>55459</v>
      </c>
      <c r="F24" s="134">
        <v>167426</v>
      </c>
      <c r="G24" s="42">
        <v>159077</v>
      </c>
      <c r="H24" s="43"/>
    </row>
    <row r="25" spans="1:8" ht="12.75" customHeight="1">
      <c r="A25" s="28"/>
      <c r="B25" s="71"/>
      <c r="C25" s="41" t="s">
        <v>102</v>
      </c>
      <c r="D25" s="147">
        <v>-32239</v>
      </c>
      <c r="E25" s="266">
        <v>-26364</v>
      </c>
      <c r="F25" s="136">
        <v>-88907</v>
      </c>
      <c r="G25" s="88">
        <v>-86847</v>
      </c>
      <c r="H25" s="44"/>
    </row>
    <row r="26" spans="1:8" ht="12.75" customHeight="1">
      <c r="A26" s="28"/>
      <c r="B26" s="71"/>
      <c r="C26" s="78" t="s">
        <v>72</v>
      </c>
      <c r="D26" s="149">
        <f>SUM(D24:D25)</f>
        <v>25219</v>
      </c>
      <c r="E26" s="149">
        <f>SUM(E24:E25)</f>
        <v>29095</v>
      </c>
      <c r="F26" s="135">
        <f>SUM(F24:F25)</f>
        <v>78519</v>
      </c>
      <c r="G26" s="186">
        <f>SUM(G24:G25)</f>
        <v>72230</v>
      </c>
      <c r="H26" s="43"/>
    </row>
    <row r="27" spans="1:8" ht="12.75" customHeight="1">
      <c r="A27" s="28"/>
      <c r="B27" s="71"/>
      <c r="C27" s="41" t="s">
        <v>70</v>
      </c>
      <c r="D27" s="146">
        <v>3142</v>
      </c>
      <c r="E27" s="265">
        <v>1013</v>
      </c>
      <c r="F27" s="134">
        <v>7456</v>
      </c>
      <c r="G27" s="42">
        <v>9553</v>
      </c>
      <c r="H27" s="44"/>
    </row>
    <row r="28" spans="1:8" ht="12.75" customHeight="1">
      <c r="A28" s="28"/>
      <c r="B28" s="71"/>
      <c r="C28" s="79" t="s">
        <v>73</v>
      </c>
      <c r="D28" s="147">
        <v>-15453</v>
      </c>
      <c r="E28" s="147">
        <v>-15449</v>
      </c>
      <c r="F28" s="136">
        <v>-46233</v>
      </c>
      <c r="G28" s="136">
        <v>-41926</v>
      </c>
      <c r="H28" s="43"/>
    </row>
    <row r="29" spans="1:8" ht="12.75" customHeight="1">
      <c r="A29" s="28"/>
      <c r="B29" s="71"/>
      <c r="C29" s="78" t="s">
        <v>104</v>
      </c>
      <c r="D29" s="149">
        <f>SUM(D26:D28)</f>
        <v>12908</v>
      </c>
      <c r="E29" s="149">
        <f>SUM(E26:E28)</f>
        <v>14659</v>
      </c>
      <c r="F29" s="135">
        <f>SUM(F26:F28)</f>
        <v>39742</v>
      </c>
      <c r="G29" s="186">
        <f>SUM(G26:G28)</f>
        <v>39857</v>
      </c>
      <c r="H29" s="44"/>
    </row>
    <row r="30" spans="1:8" ht="12.75" customHeight="1">
      <c r="A30" s="28"/>
      <c r="B30" s="71"/>
      <c r="C30" s="41" t="s">
        <v>74</v>
      </c>
      <c r="D30" s="146">
        <v>-2177</v>
      </c>
      <c r="E30" s="146">
        <v>4060</v>
      </c>
      <c r="F30" s="134">
        <v>-6223</v>
      </c>
      <c r="G30" s="134">
        <v>11248</v>
      </c>
      <c r="H30" s="43"/>
    </row>
    <row r="31" spans="1:8" ht="12.75" customHeight="1">
      <c r="A31" s="28"/>
      <c r="B31" s="71"/>
      <c r="C31" s="41" t="s">
        <v>131</v>
      </c>
      <c r="D31" s="146">
        <f>-4888-46</f>
        <v>-4934</v>
      </c>
      <c r="E31" s="146">
        <v>-1981</v>
      </c>
      <c r="F31" s="134">
        <f>-13708-46</f>
        <v>-13754</v>
      </c>
      <c r="G31" s="134">
        <v>-11409</v>
      </c>
      <c r="H31" s="44"/>
    </row>
    <row r="32" spans="1:8" ht="12.75" customHeight="1">
      <c r="A32" s="28"/>
      <c r="B32" s="71"/>
      <c r="C32" s="41" t="s">
        <v>69</v>
      </c>
      <c r="D32" s="147">
        <v>-1057</v>
      </c>
      <c r="E32" s="147">
        <v>-1287</v>
      </c>
      <c r="F32" s="136">
        <v>-2959</v>
      </c>
      <c r="G32" s="136">
        <v>-4195</v>
      </c>
      <c r="H32" s="44"/>
    </row>
    <row r="33" spans="1:8" ht="12.75" customHeight="1">
      <c r="A33" s="28"/>
      <c r="B33" s="71"/>
      <c r="C33" s="78" t="s">
        <v>75</v>
      </c>
      <c r="D33" s="149">
        <f>SUM(D29:D32)</f>
        <v>4740</v>
      </c>
      <c r="E33" s="149">
        <f>SUM(E29:E32)</f>
        <v>15451</v>
      </c>
      <c r="F33" s="135">
        <f>SUM(F29:F32)</f>
        <v>16806</v>
      </c>
      <c r="G33" s="135">
        <f>SUM(G29:G32)</f>
        <v>35501</v>
      </c>
      <c r="H33" s="44"/>
    </row>
    <row r="34" spans="1:8" ht="12.75" customHeight="1">
      <c r="A34" s="28"/>
      <c r="B34" s="71"/>
      <c r="C34" s="41" t="s">
        <v>39</v>
      </c>
      <c r="D34" s="146">
        <v>-3544</v>
      </c>
      <c r="E34" s="146">
        <v>-4814</v>
      </c>
      <c r="F34" s="134">
        <v>-8807</v>
      </c>
      <c r="G34" s="134">
        <v>-12033</v>
      </c>
      <c r="H34" s="44"/>
    </row>
    <row r="35" spans="1:8" ht="12.75" customHeight="1" thickBot="1">
      <c r="A35" s="28"/>
      <c r="B35" s="71"/>
      <c r="C35" s="87" t="s">
        <v>147</v>
      </c>
      <c r="D35" s="182">
        <f>SUM(D33:D34)</f>
        <v>1196</v>
      </c>
      <c r="E35" s="267">
        <f>SUM(E33:E34)</f>
        <v>10637</v>
      </c>
      <c r="F35" s="182">
        <f>SUM(F33:F34)</f>
        <v>7999</v>
      </c>
      <c r="G35" s="182">
        <f>SUM(G33:G34)</f>
        <v>23468</v>
      </c>
      <c r="H35" s="44"/>
    </row>
    <row r="36" spans="1:8" ht="12.75" customHeight="1" thickTop="1">
      <c r="A36" s="28"/>
      <c r="B36" s="71"/>
      <c r="C36" s="87"/>
      <c r="D36" s="149"/>
      <c r="E36" s="135"/>
      <c r="F36" s="135"/>
      <c r="G36" s="135"/>
      <c r="H36" s="44"/>
    </row>
    <row r="37" spans="1:8" ht="12.75" customHeight="1">
      <c r="A37" s="28"/>
      <c r="B37" s="71"/>
      <c r="C37" s="87"/>
      <c r="D37" s="149"/>
      <c r="E37" s="135"/>
      <c r="F37" s="135"/>
      <c r="G37" s="135"/>
      <c r="H37" s="44"/>
    </row>
    <row r="38" spans="1:8" ht="12.75" customHeight="1">
      <c r="A38" s="28"/>
      <c r="B38" s="71"/>
      <c r="C38" s="87" t="s">
        <v>124</v>
      </c>
      <c r="D38" s="149"/>
      <c r="E38" s="135"/>
      <c r="F38" s="135"/>
      <c r="G38" s="135"/>
      <c r="H38" s="44"/>
    </row>
    <row r="39" spans="1:8" ht="12.75" customHeight="1">
      <c r="A39" s="28"/>
      <c r="B39" s="71"/>
      <c r="C39" s="19" t="s">
        <v>125</v>
      </c>
      <c r="D39" s="146">
        <f>D35-D40</f>
        <v>-506</v>
      </c>
      <c r="E39" s="134">
        <v>8475</v>
      </c>
      <c r="F39" s="134">
        <f>F35-F40</f>
        <v>3380</v>
      </c>
      <c r="G39" s="134">
        <v>18020</v>
      </c>
      <c r="H39" s="44"/>
    </row>
    <row r="40" spans="1:8" ht="12.75" customHeight="1">
      <c r="A40" s="28"/>
      <c r="B40" s="71"/>
      <c r="C40" s="19" t="s">
        <v>105</v>
      </c>
      <c r="D40" s="146">
        <v>1702</v>
      </c>
      <c r="E40" s="134">
        <v>2162</v>
      </c>
      <c r="F40" s="134">
        <v>4619</v>
      </c>
      <c r="G40" s="134">
        <v>5448</v>
      </c>
      <c r="H40" s="44"/>
    </row>
    <row r="41" spans="1:8" ht="12.75" customHeight="1" thickBot="1">
      <c r="A41" s="28"/>
      <c r="B41" s="71"/>
      <c r="C41" s="19"/>
      <c r="D41" s="183">
        <f>SUM(D39:D40)</f>
        <v>1196</v>
      </c>
      <c r="E41" s="182">
        <f>+E39+E40</f>
        <v>10637</v>
      </c>
      <c r="F41" s="187">
        <f>SUM(F39:F40)</f>
        <v>7999</v>
      </c>
      <c r="G41" s="182">
        <f>SUM(G39:G40)</f>
        <v>23468</v>
      </c>
      <c r="H41" s="44"/>
    </row>
    <row r="42" spans="1:8" ht="12.75" customHeight="1" thickTop="1">
      <c r="A42" s="28"/>
      <c r="B42" s="71"/>
      <c r="C42" s="19"/>
      <c r="D42" s="180"/>
      <c r="E42" s="135"/>
      <c r="F42" s="181"/>
      <c r="G42" s="137"/>
      <c r="H42" s="44"/>
    </row>
    <row r="43" spans="1:8" ht="12.75" customHeight="1">
      <c r="A43" s="28"/>
      <c r="B43" s="71"/>
      <c r="C43" s="41"/>
      <c r="D43" s="95"/>
      <c r="E43" s="134"/>
      <c r="F43" s="127"/>
      <c r="G43" s="123"/>
      <c r="H43" s="44"/>
    </row>
    <row r="44" spans="1:8" ht="13.5" customHeight="1">
      <c r="A44" s="28"/>
      <c r="B44" s="29"/>
      <c r="C44" s="78" t="s">
        <v>148</v>
      </c>
      <c r="D44" s="60"/>
      <c r="E44" s="83"/>
      <c r="F44" s="11"/>
      <c r="G44" s="82"/>
      <c r="H44" s="44"/>
    </row>
    <row r="45" spans="1:8" ht="7.5" customHeight="1">
      <c r="A45" s="28"/>
      <c r="B45" s="29"/>
      <c r="C45" s="41"/>
      <c r="D45" s="60"/>
      <c r="E45" s="83"/>
      <c r="F45" s="11"/>
      <c r="G45" s="82"/>
      <c r="H45" s="44"/>
    </row>
    <row r="46" spans="1:8" s="198" customFormat="1" ht="12.75" customHeight="1">
      <c r="A46" s="196"/>
      <c r="B46" s="197"/>
      <c r="C46" s="83" t="s">
        <v>140</v>
      </c>
      <c r="D46" s="199">
        <f>D39/180720.605*100</f>
        <v>-0.27999020919612344</v>
      </c>
      <c r="E46" s="199">
        <f>E39/148088.495*100</f>
        <v>5.722929387593547</v>
      </c>
      <c r="F46" s="199">
        <f>F39/180720.605*100</f>
        <v>1.8702903302033544</v>
      </c>
      <c r="G46" s="199">
        <f>G39/148088.495*100</f>
        <v>12.168399712617784</v>
      </c>
      <c r="H46" s="43"/>
    </row>
    <row r="47" spans="1:8" s="198" customFormat="1" ht="3" customHeight="1" thickBot="1">
      <c r="A47" s="196"/>
      <c r="B47" s="197"/>
      <c r="C47" s="83"/>
      <c r="D47" s="206"/>
      <c r="E47" s="207"/>
      <c r="F47" s="208"/>
      <c r="G47" s="207"/>
      <c r="H47" s="43"/>
    </row>
    <row r="48" spans="1:14" s="198" customFormat="1" ht="13.5" thickTop="1">
      <c r="A48" s="196"/>
      <c r="B48" s="197"/>
      <c r="C48" s="83" t="s">
        <v>169</v>
      </c>
      <c r="D48" s="192"/>
      <c r="E48" s="199"/>
      <c r="F48" s="102"/>
      <c r="G48" s="199"/>
      <c r="H48" s="191"/>
      <c r="I48" s="159"/>
      <c r="J48" s="159"/>
      <c r="K48" s="159"/>
      <c r="L48" s="159"/>
      <c r="M48" s="159"/>
      <c r="N48" s="159"/>
    </row>
    <row r="49" spans="1:14" s="198" customFormat="1" ht="12.75">
      <c r="A49" s="196"/>
      <c r="B49" s="197"/>
      <c r="C49" s="83" t="s">
        <v>176</v>
      </c>
      <c r="D49" s="192"/>
      <c r="E49" s="199"/>
      <c r="F49" s="102"/>
      <c r="G49" s="199"/>
      <c r="H49" s="191"/>
      <c r="I49" s="159"/>
      <c r="J49" s="159"/>
      <c r="K49" s="159"/>
      <c r="L49" s="159"/>
      <c r="M49" s="159"/>
      <c r="N49" s="159"/>
    </row>
    <row r="50" spans="1:14" s="198" customFormat="1" ht="12.75">
      <c r="A50" s="196"/>
      <c r="B50" s="197"/>
      <c r="C50" s="83"/>
      <c r="D50" s="192"/>
      <c r="E50" s="199"/>
      <c r="F50" s="102"/>
      <c r="G50" s="199"/>
      <c r="H50" s="191"/>
      <c r="I50" s="159"/>
      <c r="J50" s="159"/>
      <c r="K50" s="159"/>
      <c r="L50" s="159"/>
      <c r="M50" s="159"/>
      <c r="N50" s="159"/>
    </row>
    <row r="51" spans="1:8" s="159" customFormat="1" ht="12.75" customHeight="1">
      <c r="A51" s="193"/>
      <c r="B51" s="144"/>
      <c r="C51" s="83" t="s">
        <v>141</v>
      </c>
      <c r="D51" s="199">
        <f>D39/247060.207*100</f>
        <v>-0.2048083769313769</v>
      </c>
      <c r="E51" s="199">
        <f>E39/154864.771*100</f>
        <v>5.472516405942317</v>
      </c>
      <c r="F51" s="199">
        <f>F39/247060.207*100</f>
        <v>1.3680875771305414</v>
      </c>
      <c r="G51" s="199">
        <f>G39/154864.771*100</f>
        <v>11.635958187030154</v>
      </c>
      <c r="H51" s="200"/>
    </row>
    <row r="52" spans="1:8" s="159" customFormat="1" ht="1.5" customHeight="1" thickBot="1">
      <c r="A52" s="193"/>
      <c r="B52" s="144"/>
      <c r="C52" s="83"/>
      <c r="D52" s="206"/>
      <c r="E52" s="207"/>
      <c r="F52" s="208"/>
      <c r="G52" s="207"/>
      <c r="H52" s="200"/>
    </row>
    <row r="53" spans="1:8" s="159" customFormat="1" ht="12.75" customHeight="1" thickTop="1">
      <c r="A53" s="193"/>
      <c r="B53" s="144"/>
      <c r="C53" s="83" t="s">
        <v>170</v>
      </c>
      <c r="D53" s="194"/>
      <c r="E53" s="195"/>
      <c r="F53" s="201"/>
      <c r="G53" s="195"/>
      <c r="H53" s="200"/>
    </row>
    <row r="54" spans="1:8" s="159" customFormat="1" ht="12.75" customHeight="1">
      <c r="A54" s="193"/>
      <c r="B54" s="144"/>
      <c r="C54" s="83" t="s">
        <v>177</v>
      </c>
      <c r="D54" s="194"/>
      <c r="E54" s="195"/>
      <c r="F54" s="201"/>
      <c r="G54" s="195"/>
      <c r="H54" s="200"/>
    </row>
    <row r="55" spans="1:14" s="198" customFormat="1" ht="12.75">
      <c r="A55" s="196"/>
      <c r="B55" s="197"/>
      <c r="C55" s="157" t="s">
        <v>38</v>
      </c>
      <c r="D55" s="203"/>
      <c r="E55" s="205"/>
      <c r="F55" s="204"/>
      <c r="G55" s="205"/>
      <c r="H55" s="202"/>
      <c r="I55" s="159"/>
      <c r="J55" s="159"/>
      <c r="K55" s="159"/>
      <c r="L55" s="159"/>
      <c r="M55" s="159"/>
      <c r="N55" s="159"/>
    </row>
    <row r="56" spans="1:14" ht="12.75">
      <c r="A56" s="28"/>
      <c r="B56" s="29"/>
      <c r="C56" s="10"/>
      <c r="D56" s="102"/>
      <c r="E56" s="268"/>
      <c r="F56" s="96"/>
      <c r="G56" s="96"/>
      <c r="H56" s="101"/>
      <c r="I56" s="1"/>
      <c r="J56" s="1"/>
      <c r="K56" s="1"/>
      <c r="L56" s="1"/>
      <c r="M56" s="1"/>
      <c r="N56" s="1"/>
    </row>
    <row r="57" spans="1:14" ht="9.75" customHeight="1" thickBot="1">
      <c r="A57" s="46"/>
      <c r="B57" s="47"/>
      <c r="C57" s="22" t="s">
        <v>38</v>
      </c>
      <c r="D57" s="103"/>
      <c r="E57" s="103"/>
      <c r="F57" s="104"/>
      <c r="G57" s="138"/>
      <c r="H57" s="105"/>
      <c r="I57" s="1"/>
      <c r="J57" s="1"/>
      <c r="K57" s="1"/>
      <c r="L57" s="1"/>
      <c r="M57" s="1"/>
      <c r="N57" s="1"/>
    </row>
    <row r="58" spans="2:14" ht="12.75" hidden="1">
      <c r="B58" s="72"/>
      <c r="C58" s="106"/>
      <c r="D58" s="106"/>
      <c r="E58" s="128"/>
      <c r="F58" s="18"/>
      <c r="G58" s="10"/>
      <c r="H58" s="10"/>
      <c r="I58" s="1"/>
      <c r="J58" s="1"/>
      <c r="K58" s="1"/>
      <c r="L58" s="1"/>
      <c r="M58" s="1"/>
      <c r="N58" s="1"/>
    </row>
    <row r="59" spans="2:14" ht="37.5" customHeight="1" hidden="1">
      <c r="B59" s="73" t="s">
        <v>40</v>
      </c>
      <c r="C59" s="311" t="s">
        <v>41</v>
      </c>
      <c r="D59" s="311"/>
      <c r="E59" s="311"/>
      <c r="F59" s="311"/>
      <c r="G59" s="311"/>
      <c r="H59" s="18"/>
      <c r="I59" s="1"/>
      <c r="J59" s="1"/>
      <c r="K59" s="1"/>
      <c r="L59" s="1"/>
      <c r="M59" s="1"/>
      <c r="N59" s="1"/>
    </row>
    <row r="60" spans="2:14" ht="12.75">
      <c r="B60" s="29"/>
      <c r="C60" s="10"/>
      <c r="D60" s="10"/>
      <c r="E60" s="144"/>
      <c r="F60" s="10"/>
      <c r="G60" s="10"/>
      <c r="H60" s="18"/>
      <c r="I60" s="1"/>
      <c r="J60" s="1"/>
      <c r="K60" s="1"/>
      <c r="L60" s="1"/>
      <c r="M60" s="1"/>
      <c r="N60" s="1"/>
    </row>
    <row r="61" spans="3:14" ht="12.75">
      <c r="C61" s="1"/>
      <c r="H61" s="1"/>
      <c r="I61" s="1"/>
      <c r="J61" s="1"/>
      <c r="K61" s="1"/>
      <c r="L61" s="1"/>
      <c r="M61" s="1"/>
      <c r="N61" s="1"/>
    </row>
    <row r="63" ht="14.25">
      <c r="C63" s="97"/>
    </row>
  </sheetData>
  <mergeCells count="8">
    <mergeCell ref="B7:G7"/>
    <mergeCell ref="B8:G8"/>
    <mergeCell ref="B9:G9"/>
    <mergeCell ref="B11:G11"/>
    <mergeCell ref="B12:G12"/>
    <mergeCell ref="B13:G13"/>
    <mergeCell ref="F17:G17"/>
    <mergeCell ref="C59:G59"/>
  </mergeCells>
  <printOptions horizontalCentered="1"/>
  <pageMargins left="0.24" right="0.33" top="0.59" bottom="0.56" header="0.37" footer="0.5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8"/>
  <sheetViews>
    <sheetView tabSelected="1" zoomScale="80" zoomScaleNormal="80" zoomScaleSheetLayoutView="75" workbookViewId="0" topLeftCell="A1">
      <selection activeCell="D79" sqref="D79"/>
    </sheetView>
  </sheetViews>
  <sheetFormatPr defaultColWidth="9.140625" defaultRowHeight="14.25"/>
  <cols>
    <col min="1" max="1" width="1.8515625" style="1" customWidth="1"/>
    <col min="2" max="2" width="2.8515625" style="1" customWidth="1"/>
    <col min="3" max="3" width="85.57421875" style="1" customWidth="1"/>
    <col min="4" max="4" width="36.57421875" style="1" customWidth="1"/>
    <col min="5" max="5" width="36.421875" style="1" customWidth="1"/>
    <col min="6" max="6" width="2.00390625" style="1" customWidth="1"/>
    <col min="7" max="7" width="2.57421875" style="1" customWidth="1"/>
    <col min="8" max="8" width="10.421875" style="1" customWidth="1"/>
    <col min="9" max="9" width="12.8515625" style="1" customWidth="1"/>
    <col min="10" max="10" width="10.140625" style="1" customWidth="1"/>
    <col min="11" max="11" width="10.8515625" style="1" customWidth="1"/>
    <col min="12" max="16384" width="9.57421875" style="1" customWidth="1"/>
  </cols>
  <sheetData>
    <row r="1" spans="2:7" ht="14.25">
      <c r="B1" s="48"/>
      <c r="C1" s="2"/>
      <c r="D1" s="116"/>
      <c r="E1" s="139"/>
      <c r="F1" s="139"/>
      <c r="G1" s="3"/>
    </row>
    <row r="2" spans="2:7" ht="14.25">
      <c r="B2" s="12"/>
      <c r="C2"/>
      <c r="D2" s="117"/>
      <c r="E2" s="140"/>
      <c r="F2" s="140"/>
      <c r="G2" s="5"/>
    </row>
    <row r="3" spans="2:7" ht="14.25">
      <c r="B3" s="12"/>
      <c r="C3" s="4"/>
      <c r="D3" s="117"/>
      <c r="E3" s="117"/>
      <c r="F3" s="117"/>
      <c r="G3" s="5"/>
    </row>
    <row r="4" spans="2:7" ht="14.25">
      <c r="B4" s="12"/>
      <c r="C4" s="4"/>
      <c r="D4" s="117"/>
      <c r="E4" s="117"/>
      <c r="F4" s="117"/>
      <c r="G4" s="5"/>
    </row>
    <row r="5" spans="2:7" ht="14.25">
      <c r="B5" s="12"/>
      <c r="C5" s="4"/>
      <c r="D5" s="117"/>
      <c r="E5" s="117"/>
      <c r="F5" s="117"/>
      <c r="G5" s="5"/>
    </row>
    <row r="6" spans="2:7" ht="12.75">
      <c r="B6" s="12"/>
      <c r="C6" s="314" t="s">
        <v>136</v>
      </c>
      <c r="D6" s="314"/>
      <c r="E6" s="314"/>
      <c r="F6" s="86"/>
      <c r="G6" s="5"/>
    </row>
    <row r="7" spans="2:7" ht="12.75">
      <c r="B7" s="12"/>
      <c r="C7" s="308" t="s">
        <v>0</v>
      </c>
      <c r="D7" s="308"/>
      <c r="E7" s="308"/>
      <c r="F7" s="6"/>
      <c r="G7" s="5"/>
    </row>
    <row r="8" spans="2:7" ht="9" customHeight="1">
      <c r="B8" s="12"/>
      <c r="C8" s="307" t="s">
        <v>1</v>
      </c>
      <c r="D8" s="307"/>
      <c r="E8" s="307"/>
      <c r="F8" s="7"/>
      <c r="G8" s="5"/>
    </row>
    <row r="9" spans="2:7" ht="12.75">
      <c r="B9" s="12"/>
      <c r="C9" s="307" t="s">
        <v>2</v>
      </c>
      <c r="D9" s="307"/>
      <c r="E9" s="307"/>
      <c r="F9" s="7"/>
      <c r="G9" s="5"/>
    </row>
    <row r="10" spans="2:7" ht="12.75">
      <c r="B10" s="12"/>
      <c r="C10" s="307" t="s">
        <v>174</v>
      </c>
      <c r="D10" s="307"/>
      <c r="E10" s="307"/>
      <c r="F10" s="7"/>
      <c r="G10" s="5"/>
    </row>
    <row r="11" spans="2:7" ht="12.75">
      <c r="B11" s="12"/>
      <c r="C11" s="308" t="s">
        <v>43</v>
      </c>
      <c r="D11" s="308"/>
      <c r="E11" s="308"/>
      <c r="F11" s="6"/>
      <c r="G11" s="5"/>
    </row>
    <row r="12" spans="2:7" ht="12.75">
      <c r="B12" s="12"/>
      <c r="C12" s="6"/>
      <c r="D12" s="118"/>
      <c r="E12" s="118"/>
      <c r="F12" s="118"/>
      <c r="G12" s="5"/>
    </row>
    <row r="13" spans="2:7" ht="22.5" customHeight="1">
      <c r="B13" s="12"/>
      <c r="C13" s="317" t="s">
        <v>3</v>
      </c>
      <c r="D13" s="318"/>
      <c r="E13" s="318"/>
      <c r="F13" s="173"/>
      <c r="G13" s="5"/>
    </row>
    <row r="14" spans="2:7" ht="12.75">
      <c r="B14" s="12"/>
      <c r="C14" s="307"/>
      <c r="D14" s="313"/>
      <c r="E14" s="313"/>
      <c r="F14" s="8"/>
      <c r="G14" s="5"/>
    </row>
    <row r="15" spans="2:7" ht="12.75">
      <c r="B15" s="12"/>
      <c r="C15" s="315"/>
      <c r="D15" s="316"/>
      <c r="E15" s="316"/>
      <c r="F15" s="172"/>
      <c r="G15" s="5"/>
    </row>
    <row r="16" spans="2:7" ht="12.75">
      <c r="B16" s="12"/>
      <c r="C16" s="80"/>
      <c r="D16" s="175" t="s">
        <v>4</v>
      </c>
      <c r="E16" s="133" t="s">
        <v>5</v>
      </c>
      <c r="F16" s="119"/>
      <c r="G16" s="5"/>
    </row>
    <row r="17" spans="2:7" ht="12.75">
      <c r="B17" s="12"/>
      <c r="C17" s="78"/>
      <c r="D17" s="98" t="s">
        <v>6</v>
      </c>
      <c r="E17" s="112" t="s">
        <v>7</v>
      </c>
      <c r="F17" s="120"/>
      <c r="G17" s="5"/>
    </row>
    <row r="18" spans="2:7" ht="12.75">
      <c r="B18" s="12"/>
      <c r="C18" s="78"/>
      <c r="D18" s="98" t="s">
        <v>8</v>
      </c>
      <c r="E18" s="112" t="s">
        <v>76</v>
      </c>
      <c r="F18" s="120"/>
      <c r="G18" s="5"/>
    </row>
    <row r="19" spans="2:7" ht="12.75">
      <c r="B19" s="12"/>
      <c r="C19" s="78"/>
      <c r="D19" s="174">
        <v>39721</v>
      </c>
      <c r="E19" s="113">
        <v>39447</v>
      </c>
      <c r="F19" s="121"/>
      <c r="G19" s="5"/>
    </row>
    <row r="20" spans="2:7" ht="12.75">
      <c r="B20" s="12"/>
      <c r="C20" s="78"/>
      <c r="D20" s="100" t="s">
        <v>9</v>
      </c>
      <c r="E20" s="115" t="s">
        <v>9</v>
      </c>
      <c r="F20" s="120"/>
      <c r="G20" s="5"/>
    </row>
    <row r="21" spans="2:7" ht="12.75">
      <c r="B21" s="12"/>
      <c r="C21" s="87" t="s">
        <v>10</v>
      </c>
      <c r="D21" s="167"/>
      <c r="E21" s="176"/>
      <c r="F21" s="177"/>
      <c r="G21" s="5"/>
    </row>
    <row r="22" spans="2:7" ht="12.75">
      <c r="B22" s="12"/>
      <c r="C22" s="162" t="s">
        <v>109</v>
      </c>
      <c r="D22" s="148"/>
      <c r="E22" s="83"/>
      <c r="F22" s="11"/>
      <c r="G22" s="5"/>
    </row>
    <row r="23" spans="2:11" ht="12.75">
      <c r="B23" s="12"/>
      <c r="C23" s="60" t="s">
        <v>11</v>
      </c>
      <c r="D23" s="146">
        <v>23908</v>
      </c>
      <c r="E23" s="134">
        <v>24574</v>
      </c>
      <c r="F23" s="15"/>
      <c r="G23" s="5"/>
      <c r="H23" s="13"/>
      <c r="I23" s="14"/>
      <c r="J23" s="14"/>
      <c r="K23" s="13"/>
    </row>
    <row r="24" spans="2:8" ht="12.75">
      <c r="B24" s="12"/>
      <c r="C24" s="82" t="s">
        <v>12</v>
      </c>
      <c r="D24" s="127">
        <v>21188</v>
      </c>
      <c r="E24" s="127">
        <v>21426</v>
      </c>
      <c r="F24" s="15"/>
      <c r="G24" s="5"/>
      <c r="H24" s="13"/>
    </row>
    <row r="25" spans="2:8" ht="12.75">
      <c r="B25" s="12"/>
      <c r="C25" s="82"/>
      <c r="D25" s="127"/>
      <c r="E25" s="127"/>
      <c r="F25" s="15"/>
      <c r="G25" s="5"/>
      <c r="H25" s="13"/>
    </row>
    <row r="26" spans="2:8" ht="12.75">
      <c r="B26" s="12"/>
      <c r="C26" s="83" t="s">
        <v>13</v>
      </c>
      <c r="D26" s="127"/>
      <c r="E26" s="127"/>
      <c r="F26" s="15"/>
      <c r="G26" s="5"/>
      <c r="H26" s="13"/>
    </row>
    <row r="27" spans="2:8" ht="12.75">
      <c r="B27" s="12"/>
      <c r="C27" s="83" t="s">
        <v>137</v>
      </c>
      <c r="D27" s="127">
        <v>717</v>
      </c>
      <c r="E27" s="127">
        <v>1305</v>
      </c>
      <c r="F27" s="15"/>
      <c r="G27" s="5"/>
      <c r="H27" s="13"/>
    </row>
    <row r="28" spans="2:8" ht="12.75">
      <c r="B28" s="12"/>
      <c r="C28" s="83" t="s">
        <v>78</v>
      </c>
      <c r="D28" s="127">
        <v>3427</v>
      </c>
      <c r="E28" s="127">
        <v>3493</v>
      </c>
      <c r="F28" s="15"/>
      <c r="G28" s="5"/>
      <c r="H28" s="13"/>
    </row>
    <row r="29" spans="2:8" ht="12.75">
      <c r="B29" s="12"/>
      <c r="C29" s="83" t="s">
        <v>132</v>
      </c>
      <c r="D29" s="134">
        <v>68408</v>
      </c>
      <c r="E29" s="134">
        <v>77340</v>
      </c>
      <c r="F29" s="15"/>
      <c r="G29" s="5"/>
      <c r="H29" s="13"/>
    </row>
    <row r="30" spans="2:8" ht="12.75" hidden="1">
      <c r="B30" s="12"/>
      <c r="C30" s="83" t="s">
        <v>130</v>
      </c>
      <c r="D30" s="127"/>
      <c r="E30" s="127">
        <v>0</v>
      </c>
      <c r="F30" s="15"/>
      <c r="G30" s="5"/>
      <c r="H30" s="13"/>
    </row>
    <row r="31" spans="2:8" ht="12.75">
      <c r="B31" s="12"/>
      <c r="C31" s="83" t="s">
        <v>14</v>
      </c>
      <c r="D31" s="127">
        <v>318096</v>
      </c>
      <c r="E31" s="127">
        <v>290017</v>
      </c>
      <c r="F31" s="15"/>
      <c r="G31" s="5"/>
      <c r="H31" s="13"/>
    </row>
    <row r="32" spans="2:8" ht="12.75">
      <c r="B32" s="12"/>
      <c r="C32" s="83"/>
      <c r="D32" s="179">
        <f>SUM(D23:D31)</f>
        <v>435744</v>
      </c>
      <c r="E32" s="188">
        <f>SUM(E23:E31)</f>
        <v>418155</v>
      </c>
      <c r="F32" s="15"/>
      <c r="G32" s="5"/>
      <c r="H32" s="13"/>
    </row>
    <row r="33" spans="2:8" ht="12.75">
      <c r="B33" s="12"/>
      <c r="C33" s="83"/>
      <c r="D33" s="127"/>
      <c r="E33" s="15"/>
      <c r="F33" s="15"/>
      <c r="G33" s="5"/>
      <c r="H33" s="13"/>
    </row>
    <row r="34" spans="2:8" ht="12.75">
      <c r="B34" s="12"/>
      <c r="C34" s="163" t="s">
        <v>110</v>
      </c>
      <c r="D34" s="127"/>
      <c r="E34" s="15"/>
      <c r="F34" s="15"/>
      <c r="G34" s="5"/>
      <c r="H34" s="13"/>
    </row>
    <row r="35" spans="2:8" ht="12.75">
      <c r="B35" s="12"/>
      <c r="C35" s="83" t="s">
        <v>15</v>
      </c>
      <c r="D35" s="127">
        <v>178230</v>
      </c>
      <c r="E35" s="15">
        <v>181103</v>
      </c>
      <c r="F35" s="15"/>
      <c r="G35" s="5"/>
      <c r="H35" s="13"/>
    </row>
    <row r="36" spans="2:8" ht="12.75">
      <c r="B36" s="12"/>
      <c r="C36" s="83" t="s">
        <v>133</v>
      </c>
      <c r="D36" s="127">
        <v>4061</v>
      </c>
      <c r="E36" s="15">
        <v>4056</v>
      </c>
      <c r="F36" s="15"/>
      <c r="G36" s="5"/>
      <c r="H36" s="13"/>
    </row>
    <row r="37" spans="2:8" ht="12.75">
      <c r="B37" s="12"/>
      <c r="C37" s="83" t="s">
        <v>98</v>
      </c>
      <c r="D37" s="127">
        <v>5278</v>
      </c>
      <c r="E37" s="15">
        <v>942</v>
      </c>
      <c r="F37" s="15"/>
      <c r="G37" s="5"/>
      <c r="H37" s="13"/>
    </row>
    <row r="38" spans="2:8" ht="12.75">
      <c r="B38" s="12"/>
      <c r="C38" s="83" t="s">
        <v>183</v>
      </c>
      <c r="D38" s="127">
        <v>335</v>
      </c>
      <c r="E38" s="15">
        <v>0</v>
      </c>
      <c r="F38" s="15"/>
      <c r="G38" s="5"/>
      <c r="H38" s="13"/>
    </row>
    <row r="39" spans="2:8" ht="12.75">
      <c r="B39" s="12"/>
      <c r="C39" s="83" t="s">
        <v>16</v>
      </c>
      <c r="D39" s="127">
        <v>11796</v>
      </c>
      <c r="E39" s="15">
        <v>18166</v>
      </c>
      <c r="F39" s="15"/>
      <c r="G39" s="5"/>
      <c r="H39" s="13"/>
    </row>
    <row r="40" spans="2:8" ht="12.75">
      <c r="B40" s="12"/>
      <c r="C40" s="83" t="s">
        <v>17</v>
      </c>
      <c r="D40" s="127">
        <v>298840</v>
      </c>
      <c r="E40" s="15">
        <v>292150</v>
      </c>
      <c r="F40" s="15"/>
      <c r="G40" s="5"/>
      <c r="H40" s="13"/>
    </row>
    <row r="41" spans="2:8" ht="12.75">
      <c r="B41" s="12"/>
      <c r="C41" s="83" t="s">
        <v>18</v>
      </c>
      <c r="D41" s="127">
        <v>22822</v>
      </c>
      <c r="E41" s="15">
        <v>34485</v>
      </c>
      <c r="F41" s="15"/>
      <c r="G41" s="5"/>
      <c r="H41" s="13"/>
    </row>
    <row r="42" spans="2:8" ht="12.75">
      <c r="B42" s="12"/>
      <c r="C42" s="83"/>
      <c r="D42" s="190">
        <f>SUM(D35:D41)</f>
        <v>521362</v>
      </c>
      <c r="E42" s="122">
        <f>SUM(E35:E41)</f>
        <v>530902</v>
      </c>
      <c r="F42" s="15"/>
      <c r="G42" s="5"/>
      <c r="H42" s="13"/>
    </row>
    <row r="43" spans="2:8" ht="12.75">
      <c r="B43" s="12"/>
      <c r="C43" s="83"/>
      <c r="D43" s="179"/>
      <c r="E43" s="179"/>
      <c r="F43" s="15"/>
      <c r="G43" s="5"/>
      <c r="H43" s="13"/>
    </row>
    <row r="44" spans="2:8" ht="13.5" thickBot="1">
      <c r="B44" s="12"/>
      <c r="C44" s="84" t="s">
        <v>113</v>
      </c>
      <c r="D44" s="142">
        <f>+D32+D42</f>
        <v>957106</v>
      </c>
      <c r="E44" s="142">
        <f>+E32+E42</f>
        <v>949057</v>
      </c>
      <c r="F44" s="15"/>
      <c r="G44" s="5"/>
      <c r="H44" s="13"/>
    </row>
    <row r="45" spans="2:7" ht="13.5" thickTop="1">
      <c r="B45" s="12"/>
      <c r="C45" s="60"/>
      <c r="D45" s="144"/>
      <c r="E45" s="10"/>
      <c r="F45" s="11"/>
      <c r="G45" s="5"/>
    </row>
    <row r="46" spans="2:7" ht="12.75">
      <c r="B46" s="12"/>
      <c r="C46" s="60"/>
      <c r="D46" s="144"/>
      <c r="E46" s="10"/>
      <c r="F46" s="11"/>
      <c r="G46" s="5"/>
    </row>
    <row r="47" spans="2:7" ht="12.75">
      <c r="B47" s="12"/>
      <c r="C47" s="58" t="s">
        <v>19</v>
      </c>
      <c r="D47" s="165"/>
      <c r="E47" s="93"/>
      <c r="F47" s="15"/>
      <c r="G47" s="5"/>
    </row>
    <row r="48" spans="2:7" ht="12.75">
      <c r="B48" s="12"/>
      <c r="C48" s="162" t="s">
        <v>111</v>
      </c>
      <c r="D48" s="148"/>
      <c r="E48" s="166"/>
      <c r="F48" s="15"/>
      <c r="G48" s="5"/>
    </row>
    <row r="49" spans="2:8" ht="2.25" customHeight="1">
      <c r="B49" s="12"/>
      <c r="C49" s="82" t="s">
        <v>100</v>
      </c>
      <c r="D49" s="128">
        <v>0</v>
      </c>
      <c r="E49" s="123">
        <v>0</v>
      </c>
      <c r="F49" s="15"/>
      <c r="G49" s="5"/>
      <c r="H49" s="13"/>
    </row>
    <row r="50" spans="2:8" ht="12.75">
      <c r="B50" s="12"/>
      <c r="C50" s="82"/>
      <c r="D50" s="127"/>
      <c r="E50" s="15"/>
      <c r="F50" s="15"/>
      <c r="G50" s="5"/>
      <c r="H50" s="13"/>
    </row>
    <row r="51" spans="2:8" ht="12.75">
      <c r="B51" s="12"/>
      <c r="C51" s="164" t="s">
        <v>112</v>
      </c>
      <c r="D51" s="127"/>
      <c r="E51" s="15"/>
      <c r="F51" s="15"/>
      <c r="G51" s="5"/>
      <c r="H51" s="13"/>
    </row>
    <row r="52" spans="2:8" ht="12.75">
      <c r="B52" s="12"/>
      <c r="C52" s="82" t="s">
        <v>99</v>
      </c>
      <c r="D52" s="127">
        <v>205906</v>
      </c>
      <c r="E52" s="15">
        <v>203799</v>
      </c>
      <c r="F52" s="15"/>
      <c r="G52" s="5"/>
      <c r="H52" s="13"/>
    </row>
    <row r="53" spans="2:8" ht="12.75">
      <c r="B53" s="12"/>
      <c r="C53" s="82" t="s">
        <v>20</v>
      </c>
      <c r="D53" s="127">
        <v>92133</v>
      </c>
      <c r="E53" s="15">
        <v>99493</v>
      </c>
      <c r="F53" s="15"/>
      <c r="G53" s="5"/>
      <c r="H53" s="13"/>
    </row>
    <row r="54" spans="2:11" ht="12.75" customHeight="1">
      <c r="B54" s="12"/>
      <c r="C54" s="82" t="s">
        <v>164</v>
      </c>
      <c r="D54" s="127">
        <v>91900</v>
      </c>
      <c r="E54" s="15">
        <v>85042</v>
      </c>
      <c r="F54" s="15"/>
      <c r="G54" s="5"/>
      <c r="H54" s="13"/>
      <c r="K54" s="16"/>
    </row>
    <row r="55" spans="2:8" ht="12.75">
      <c r="B55" s="12"/>
      <c r="C55" s="82" t="s">
        <v>21</v>
      </c>
      <c r="D55" s="127">
        <v>0</v>
      </c>
      <c r="E55" s="15">
        <v>0</v>
      </c>
      <c r="F55" s="15"/>
      <c r="G55" s="5"/>
      <c r="H55" s="13"/>
    </row>
    <row r="56" spans="2:8" ht="12" customHeight="1">
      <c r="B56" s="12"/>
      <c r="C56" s="82" t="s">
        <v>71</v>
      </c>
      <c r="D56" s="127">
        <v>640</v>
      </c>
      <c r="E56" s="15">
        <v>5101</v>
      </c>
      <c r="F56" s="15"/>
      <c r="G56" s="5"/>
      <c r="H56" s="13"/>
    </row>
    <row r="57" spans="2:8" ht="2.25" customHeight="1">
      <c r="B57" s="12"/>
      <c r="C57" s="82" t="s">
        <v>22</v>
      </c>
      <c r="D57" s="127"/>
      <c r="E57" s="15">
        <v>0</v>
      </c>
      <c r="F57" s="15"/>
      <c r="G57" s="5"/>
      <c r="H57" s="13"/>
    </row>
    <row r="58" spans="2:8" ht="12.75">
      <c r="B58" s="12"/>
      <c r="C58" s="82" t="s">
        <v>68</v>
      </c>
      <c r="D58" s="127">
        <v>100993</v>
      </c>
      <c r="E58" s="15">
        <v>91403</v>
      </c>
      <c r="F58" s="15"/>
      <c r="G58" s="5"/>
      <c r="H58" s="13"/>
    </row>
    <row r="59" spans="2:8" ht="12.75">
      <c r="B59" s="12"/>
      <c r="C59" s="82" t="s">
        <v>145</v>
      </c>
      <c r="D59" s="127">
        <v>31</v>
      </c>
      <c r="E59" s="15">
        <v>0</v>
      </c>
      <c r="F59" s="15"/>
      <c r="G59" s="5"/>
      <c r="H59" s="13"/>
    </row>
    <row r="60" spans="2:8" ht="12.75">
      <c r="B60" s="12"/>
      <c r="C60" s="82"/>
      <c r="D60" s="190">
        <f>SUM(D52:D59)</f>
        <v>491603</v>
      </c>
      <c r="E60" s="190">
        <f>SUM(E52:E59)</f>
        <v>484838</v>
      </c>
      <c r="F60" s="15"/>
      <c r="G60" s="5"/>
      <c r="H60" s="13"/>
    </row>
    <row r="61" spans="2:8" ht="12.75">
      <c r="B61" s="12"/>
      <c r="C61" s="60"/>
      <c r="D61" s="179"/>
      <c r="E61" s="179"/>
      <c r="F61" s="15"/>
      <c r="G61" s="5"/>
      <c r="H61" s="13"/>
    </row>
    <row r="62" spans="2:8" ht="12.75">
      <c r="B62" s="12"/>
      <c r="C62" s="58" t="s">
        <v>114</v>
      </c>
      <c r="D62" s="161">
        <f>+D49+D60</f>
        <v>491603</v>
      </c>
      <c r="E62" s="168">
        <f>+E49+E60</f>
        <v>484838</v>
      </c>
      <c r="F62" s="17"/>
      <c r="G62" s="5"/>
      <c r="H62" s="13"/>
    </row>
    <row r="63" spans="2:7" ht="12.75">
      <c r="B63" s="12"/>
      <c r="C63" s="60"/>
      <c r="D63" s="144"/>
      <c r="E63" s="10"/>
      <c r="F63" s="11"/>
      <c r="G63" s="5"/>
    </row>
    <row r="64" spans="2:7" ht="12.75">
      <c r="B64" s="12"/>
      <c r="C64" s="60"/>
      <c r="D64" s="144"/>
      <c r="E64" s="10"/>
      <c r="F64" s="11"/>
      <c r="G64" s="5"/>
    </row>
    <row r="65" spans="2:7" ht="12.75">
      <c r="B65" s="12"/>
      <c r="C65" s="58" t="s">
        <v>23</v>
      </c>
      <c r="D65" s="144"/>
      <c r="E65" s="10"/>
      <c r="F65" s="11"/>
      <c r="G65" s="5"/>
    </row>
    <row r="66" spans="2:7" ht="12.75">
      <c r="B66" s="12"/>
      <c r="C66" s="58" t="s">
        <v>123</v>
      </c>
      <c r="D66" s="144"/>
      <c r="E66" s="10"/>
      <c r="F66" s="11"/>
      <c r="G66" s="5"/>
    </row>
    <row r="67" spans="2:8" ht="12.75">
      <c r="B67" s="12"/>
      <c r="C67" s="82" t="s">
        <v>24</v>
      </c>
      <c r="D67" s="141">
        <v>180720.605</v>
      </c>
      <c r="E67" s="122">
        <v>180721</v>
      </c>
      <c r="F67" s="15"/>
      <c r="G67" s="5"/>
      <c r="H67" s="13"/>
    </row>
    <row r="68" spans="2:8" ht="12.75">
      <c r="B68" s="12"/>
      <c r="C68" s="82" t="s">
        <v>25</v>
      </c>
      <c r="D68" s="127">
        <v>69336.213</v>
      </c>
      <c r="E68" s="15">
        <v>69336</v>
      </c>
      <c r="F68" s="15"/>
      <c r="G68" s="5"/>
      <c r="H68" s="13"/>
    </row>
    <row r="69" spans="2:8" ht="12.75">
      <c r="B69" s="12"/>
      <c r="C69" s="82" t="s">
        <v>26</v>
      </c>
      <c r="D69" s="127">
        <v>8993</v>
      </c>
      <c r="E69" s="127">
        <v>8994</v>
      </c>
      <c r="F69" s="15"/>
      <c r="G69" s="5"/>
      <c r="H69" s="13"/>
    </row>
    <row r="70" spans="2:8" ht="12.75">
      <c r="B70" s="12"/>
      <c r="C70" s="82" t="s">
        <v>182</v>
      </c>
      <c r="D70" s="127">
        <v>-29</v>
      </c>
      <c r="E70" s="127">
        <v>0</v>
      </c>
      <c r="F70" s="15"/>
      <c r="G70" s="5"/>
      <c r="H70" s="13"/>
    </row>
    <row r="71" spans="2:8" ht="12.75">
      <c r="B71" s="12"/>
      <c r="C71" s="82" t="s">
        <v>93</v>
      </c>
      <c r="D71" s="127">
        <v>0</v>
      </c>
      <c r="E71" s="127">
        <v>0</v>
      </c>
      <c r="F71" s="15"/>
      <c r="G71" s="5"/>
      <c r="H71" s="13"/>
    </row>
    <row r="72" spans="2:8" ht="12.75">
      <c r="B72" s="12"/>
      <c r="C72" s="82" t="s">
        <v>101</v>
      </c>
      <c r="D72" s="127">
        <v>157772</v>
      </c>
      <c r="E72" s="127">
        <v>161078</v>
      </c>
      <c r="F72" s="15"/>
      <c r="G72" s="5"/>
      <c r="H72" s="13"/>
    </row>
    <row r="73" spans="2:8" ht="12.75">
      <c r="B73" s="12"/>
      <c r="C73" s="82" t="s">
        <v>138</v>
      </c>
      <c r="D73" s="127">
        <v>0</v>
      </c>
      <c r="E73" s="127">
        <v>0</v>
      </c>
      <c r="F73" s="15"/>
      <c r="G73" s="5"/>
      <c r="H73" s="13"/>
    </row>
    <row r="74" spans="2:8" ht="12.75">
      <c r="B74" s="12"/>
      <c r="C74" s="82"/>
      <c r="D74" s="168">
        <f>SUM(D67:D73)</f>
        <v>416792.818</v>
      </c>
      <c r="E74" s="189">
        <f>SUM(E67:E73)</f>
        <v>420129</v>
      </c>
      <c r="F74" s="17"/>
      <c r="G74" s="5"/>
      <c r="H74" s="13"/>
    </row>
    <row r="75" spans="2:7" ht="6" customHeight="1">
      <c r="B75" s="12"/>
      <c r="C75" s="60"/>
      <c r="D75" s="169"/>
      <c r="E75" s="152"/>
      <c r="F75" s="11"/>
      <c r="G75" s="5"/>
    </row>
    <row r="76" spans="2:8" ht="12.75">
      <c r="B76" s="12"/>
      <c r="C76" s="58" t="s">
        <v>171</v>
      </c>
      <c r="D76" s="185">
        <v>48710</v>
      </c>
      <c r="E76" s="184">
        <v>44090</v>
      </c>
      <c r="F76" s="89"/>
      <c r="G76" s="5"/>
      <c r="H76" s="13"/>
    </row>
    <row r="77" spans="2:8" ht="12.75">
      <c r="B77" s="12"/>
      <c r="C77" s="58" t="s">
        <v>129</v>
      </c>
      <c r="D77" s="170">
        <v>0</v>
      </c>
      <c r="E77" s="171"/>
      <c r="F77" s="89"/>
      <c r="G77" s="5"/>
      <c r="H77" s="13"/>
    </row>
    <row r="78" spans="2:7" ht="6" customHeight="1">
      <c r="B78" s="12"/>
      <c r="C78" s="81"/>
      <c r="D78" s="144"/>
      <c r="E78" s="184"/>
      <c r="F78" s="89"/>
      <c r="G78" s="5"/>
    </row>
    <row r="79" spans="2:7" ht="12" customHeight="1">
      <c r="B79" s="12"/>
      <c r="C79" s="81" t="s">
        <v>115</v>
      </c>
      <c r="D79" s="170">
        <f>+D74+D76+D77</f>
        <v>465502.818</v>
      </c>
      <c r="E79" s="171">
        <f>+E74+E76+E77</f>
        <v>464219</v>
      </c>
      <c r="F79" s="89"/>
      <c r="G79" s="5"/>
    </row>
    <row r="80" spans="2:8" ht="13.5" thickBot="1">
      <c r="B80" s="12"/>
      <c r="C80" s="81" t="s">
        <v>116</v>
      </c>
      <c r="D80" s="143">
        <f>+D62+D79</f>
        <v>957105.818</v>
      </c>
      <c r="E80" s="124">
        <f>+E62+E79</f>
        <v>949057</v>
      </c>
      <c r="F80" s="17"/>
      <c r="G80" s="5"/>
      <c r="H80" s="13"/>
    </row>
    <row r="81" spans="2:7" ht="13.5" thickTop="1">
      <c r="B81" s="12"/>
      <c r="C81" s="60"/>
      <c r="D81" s="144"/>
      <c r="E81" s="10"/>
      <c r="F81" s="11"/>
      <c r="G81" s="5"/>
    </row>
    <row r="82" spans="2:7" ht="13.5" thickBot="1">
      <c r="B82" s="12"/>
      <c r="C82" s="19" t="s">
        <v>27</v>
      </c>
      <c r="D82" s="145">
        <f>+D74/D67</f>
        <v>2.3062827727917354</v>
      </c>
      <c r="E82" s="20">
        <f>+E74/E67</f>
        <v>2.324738132259118</v>
      </c>
      <c r="F82" s="90"/>
      <c r="G82" s="5"/>
    </row>
    <row r="83" spans="2:7" ht="13.5" thickTop="1">
      <c r="B83" s="12"/>
      <c r="C83" s="85"/>
      <c r="D83" s="91"/>
      <c r="E83" s="91"/>
      <c r="F83" s="92"/>
      <c r="G83" s="5"/>
    </row>
    <row r="84" spans="2:7" ht="13.5" thickBot="1">
      <c r="B84" s="21"/>
      <c r="C84" s="47"/>
      <c r="D84" s="70"/>
      <c r="E84" s="70"/>
      <c r="F84" s="70"/>
      <c r="G84" s="23"/>
    </row>
    <row r="85" spans="3:7" ht="12.75">
      <c r="C85" s="10"/>
      <c r="D85" s="10"/>
      <c r="E85" s="10"/>
      <c r="F85" s="10"/>
      <c r="G85" s="10"/>
    </row>
    <row r="87" ht="12.75">
      <c r="D87" s="14"/>
    </row>
    <row r="88" spans="4:6" ht="12.75">
      <c r="D88" s="14"/>
      <c r="E88" s="13"/>
      <c r="F88" s="13"/>
    </row>
  </sheetData>
  <mergeCells count="9">
    <mergeCell ref="C15:E15"/>
    <mergeCell ref="C10:E10"/>
    <mergeCell ref="C11:E11"/>
    <mergeCell ref="C13:E13"/>
    <mergeCell ref="C14:E14"/>
    <mergeCell ref="C6:E6"/>
    <mergeCell ref="C7:E7"/>
    <mergeCell ref="C8:E8"/>
    <mergeCell ref="C9:E9"/>
  </mergeCells>
  <printOptions horizontalCentered="1"/>
  <pageMargins left="0.38" right="0.75" top="0.55" bottom="0.36" header="0.53" footer="0.18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09"/>
  <sheetViews>
    <sheetView zoomScale="80" zoomScaleNormal="80" zoomScaleSheetLayoutView="50" workbookViewId="0" topLeftCell="B1">
      <selection activeCell="M59" sqref="M59"/>
    </sheetView>
  </sheetViews>
  <sheetFormatPr defaultColWidth="9.140625" defaultRowHeight="14.25"/>
  <cols>
    <col min="1" max="1" width="0.13671875" style="216" hidden="1" customWidth="1"/>
    <col min="2" max="2" width="3.421875" style="216" customWidth="1"/>
    <col min="3" max="3" width="79.421875" style="216" customWidth="1"/>
    <col min="4" max="6" width="21.00390625" style="216" customWidth="1"/>
    <col min="7" max="7" width="18.140625" style="216" hidden="1" customWidth="1"/>
    <col min="8" max="9" width="21.421875" style="216" customWidth="1"/>
    <col min="10" max="13" width="16.421875" style="216" customWidth="1"/>
    <col min="14" max="14" width="4.8515625" style="216" customWidth="1"/>
    <col min="15" max="16384" width="9.57421875" style="216" customWidth="1"/>
  </cols>
  <sheetData>
    <row r="1" spans="2:14" ht="14.25">
      <c r="B1" s="211"/>
      <c r="C1" s="212"/>
      <c r="D1" s="213"/>
      <c r="E1" s="213"/>
      <c r="F1" s="214"/>
      <c r="G1" s="214"/>
      <c r="H1" s="212"/>
      <c r="I1" s="212"/>
      <c r="J1" s="212"/>
      <c r="K1" s="212"/>
      <c r="L1" s="212"/>
      <c r="M1" s="212"/>
      <c r="N1" s="215"/>
    </row>
    <row r="2" spans="2:14" ht="14.25">
      <c r="B2" s="217"/>
      <c r="C2" s="218"/>
      <c r="D2" s="219"/>
      <c r="E2" s="219"/>
      <c r="F2" s="220"/>
      <c r="G2" s="220"/>
      <c r="H2" s="218"/>
      <c r="I2" s="218"/>
      <c r="J2" s="218"/>
      <c r="K2" s="218"/>
      <c r="L2" s="218"/>
      <c r="M2" s="218"/>
      <c r="N2" s="221"/>
    </row>
    <row r="3" spans="2:14" ht="14.25">
      <c r="B3" s="217"/>
      <c r="C3" s="218"/>
      <c r="D3" s="219"/>
      <c r="E3" s="219"/>
      <c r="F3" s="219"/>
      <c r="G3" s="219"/>
      <c r="H3" s="218"/>
      <c r="I3" s="218"/>
      <c r="J3" s="218"/>
      <c r="K3" s="218"/>
      <c r="L3" s="218"/>
      <c r="M3" s="218"/>
      <c r="N3" s="221"/>
    </row>
    <row r="4" spans="2:14" ht="14.25">
      <c r="B4" s="217"/>
      <c r="C4" s="218"/>
      <c r="D4" s="219"/>
      <c r="E4" s="219"/>
      <c r="F4" s="219"/>
      <c r="G4" s="219"/>
      <c r="H4" s="218"/>
      <c r="I4" s="218"/>
      <c r="J4" s="218"/>
      <c r="K4" s="218"/>
      <c r="L4" s="218"/>
      <c r="M4" s="218"/>
      <c r="N4" s="221"/>
    </row>
    <row r="5" spans="2:14" ht="14.25">
      <c r="B5" s="217"/>
      <c r="C5" s="218"/>
      <c r="D5" s="219"/>
      <c r="E5" s="219"/>
      <c r="F5" s="219"/>
      <c r="G5" s="219"/>
      <c r="H5" s="218"/>
      <c r="I5" s="218"/>
      <c r="J5" s="218"/>
      <c r="K5" s="218"/>
      <c r="L5" s="218"/>
      <c r="M5" s="218"/>
      <c r="N5" s="221"/>
    </row>
    <row r="6" spans="2:14" ht="14.25" customHeight="1">
      <c r="B6" s="217"/>
      <c r="C6" s="320" t="str">
        <f>'BS'!C6</f>
        <v>(Company No : 363984-X)</v>
      </c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221"/>
    </row>
    <row r="7" spans="2:14" ht="14.25" customHeight="1">
      <c r="B7" s="217"/>
      <c r="C7" s="323" t="s">
        <v>0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221"/>
    </row>
    <row r="8" spans="2:14" ht="12.75" hidden="1">
      <c r="B8" s="217"/>
      <c r="C8" s="218"/>
      <c r="D8" s="319" t="s">
        <v>1</v>
      </c>
      <c r="E8" s="319"/>
      <c r="F8" s="319"/>
      <c r="G8" s="209"/>
      <c r="H8" s="218"/>
      <c r="I8" s="218"/>
      <c r="J8" s="218"/>
      <c r="K8" s="218"/>
      <c r="L8" s="218"/>
      <c r="M8" s="218"/>
      <c r="N8" s="221"/>
    </row>
    <row r="9" spans="2:14" ht="6.75" customHeight="1">
      <c r="B9" s="217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21"/>
    </row>
    <row r="10" spans="2:14" ht="14.25" customHeight="1">
      <c r="B10" s="217"/>
      <c r="C10" s="319" t="s">
        <v>42</v>
      </c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221"/>
    </row>
    <row r="11" spans="2:14" ht="12.75">
      <c r="B11" s="217"/>
      <c r="C11" s="319" t="str">
        <f>'IS'!B12</f>
        <v>For The Period Ended 30 September 2008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221"/>
    </row>
    <row r="12" spans="2:14" ht="14.25" customHeight="1">
      <c r="B12" s="217"/>
      <c r="C12" s="324" t="s">
        <v>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221"/>
    </row>
    <row r="13" spans="2:14" ht="6.75" customHeight="1">
      <c r="B13" s="217"/>
      <c r="C13" s="218"/>
      <c r="D13" s="210"/>
      <c r="E13" s="222"/>
      <c r="F13" s="222"/>
      <c r="G13" s="222"/>
      <c r="H13" s="218"/>
      <c r="I13" s="218"/>
      <c r="J13" s="218"/>
      <c r="K13" s="218"/>
      <c r="L13" s="218"/>
      <c r="M13" s="218"/>
      <c r="N13" s="221"/>
    </row>
    <row r="14" spans="2:14" ht="4.5" customHeight="1">
      <c r="B14" s="217"/>
      <c r="C14" s="218"/>
      <c r="D14" s="210"/>
      <c r="E14" s="222"/>
      <c r="F14" s="222"/>
      <c r="G14" s="222"/>
      <c r="H14" s="218"/>
      <c r="I14" s="218"/>
      <c r="J14" s="218"/>
      <c r="K14" s="218"/>
      <c r="L14" s="218"/>
      <c r="M14" s="218"/>
      <c r="N14" s="221"/>
    </row>
    <row r="15" spans="2:14" ht="18" customHeight="1">
      <c r="B15" s="217"/>
      <c r="C15" s="223" t="s">
        <v>44</v>
      </c>
      <c r="D15" s="224"/>
      <c r="E15" s="225"/>
      <c r="F15" s="225"/>
      <c r="G15" s="225"/>
      <c r="H15" s="226"/>
      <c r="I15" s="226"/>
      <c r="J15" s="226"/>
      <c r="K15" s="226"/>
      <c r="L15" s="226"/>
      <c r="M15" s="227"/>
      <c r="N15" s="221"/>
    </row>
    <row r="16" spans="2:14" ht="7.5" customHeight="1"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21"/>
    </row>
    <row r="17" spans="2:14" ht="12.75" hidden="1">
      <c r="B17" s="217"/>
      <c r="C17" s="220"/>
      <c r="D17" s="209"/>
      <c r="E17" s="209"/>
      <c r="F17" s="209"/>
      <c r="G17" s="209"/>
      <c r="H17" s="222"/>
      <c r="I17" s="222"/>
      <c r="J17" s="222"/>
      <c r="K17" s="222"/>
      <c r="L17" s="222"/>
      <c r="M17" s="222"/>
      <c r="N17" s="221"/>
    </row>
    <row r="18" spans="2:14" ht="6.75" customHeight="1">
      <c r="B18" s="217"/>
      <c r="C18" s="228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21"/>
    </row>
    <row r="19" spans="2:14" ht="12.75" hidden="1">
      <c r="B19" s="217"/>
      <c r="C19" s="228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21"/>
    </row>
    <row r="20" spans="2:14" ht="12.75" customHeight="1">
      <c r="B20" s="217"/>
      <c r="C20" s="229"/>
      <c r="D20" s="321" t="s">
        <v>117</v>
      </c>
      <c r="E20" s="322"/>
      <c r="F20" s="322"/>
      <c r="G20" s="322"/>
      <c r="H20" s="322"/>
      <c r="I20" s="322"/>
      <c r="J20" s="322"/>
      <c r="K20" s="230"/>
      <c r="L20" s="230"/>
      <c r="M20" s="231"/>
      <c r="N20" s="221"/>
    </row>
    <row r="21" spans="2:14" ht="12.75">
      <c r="B21" s="217"/>
      <c r="C21" s="232"/>
      <c r="D21" s="233"/>
      <c r="E21" s="233"/>
      <c r="F21" s="233" t="s">
        <v>45</v>
      </c>
      <c r="G21" s="233"/>
      <c r="H21" s="209"/>
      <c r="I21" s="234"/>
      <c r="J21" s="235"/>
      <c r="K21" s="235"/>
      <c r="L21" s="235"/>
      <c r="M21" s="233"/>
      <c r="N21" s="221"/>
    </row>
    <row r="22" spans="2:14" ht="12.75">
      <c r="B22" s="217"/>
      <c r="C22" s="232"/>
      <c r="D22" s="233" t="s">
        <v>46</v>
      </c>
      <c r="E22" s="233" t="s">
        <v>46</v>
      </c>
      <c r="F22" s="233" t="s">
        <v>47</v>
      </c>
      <c r="G22" s="233" t="s">
        <v>90</v>
      </c>
      <c r="H22" s="209" t="s">
        <v>96</v>
      </c>
      <c r="I22" s="233"/>
      <c r="J22" s="236"/>
      <c r="K22" s="235" t="s">
        <v>118</v>
      </c>
      <c r="L22" s="235" t="s">
        <v>126</v>
      </c>
      <c r="M22" s="233" t="s">
        <v>120</v>
      </c>
      <c r="N22" s="221"/>
    </row>
    <row r="23" spans="2:14" ht="12.75">
      <c r="B23" s="217"/>
      <c r="C23" s="232"/>
      <c r="D23" s="233" t="s">
        <v>106</v>
      </c>
      <c r="E23" s="233" t="s">
        <v>107</v>
      </c>
      <c r="F23" s="233" t="s">
        <v>48</v>
      </c>
      <c r="G23" s="233" t="s">
        <v>48</v>
      </c>
      <c r="H23" s="209" t="s">
        <v>108</v>
      </c>
      <c r="I23" s="233" t="s">
        <v>138</v>
      </c>
      <c r="J23" s="235" t="s">
        <v>49</v>
      </c>
      <c r="K23" s="235" t="s">
        <v>119</v>
      </c>
      <c r="L23" s="235" t="s">
        <v>127</v>
      </c>
      <c r="M23" s="233" t="s">
        <v>121</v>
      </c>
      <c r="N23" s="221"/>
    </row>
    <row r="24" spans="2:14" ht="12.75">
      <c r="B24" s="217"/>
      <c r="C24" s="232"/>
      <c r="D24" s="233" t="s">
        <v>9</v>
      </c>
      <c r="E24" s="233" t="s">
        <v>9</v>
      </c>
      <c r="F24" s="233" t="s">
        <v>9</v>
      </c>
      <c r="G24" s="233" t="s">
        <v>9</v>
      </c>
      <c r="H24" s="209" t="s">
        <v>9</v>
      </c>
      <c r="I24" s="233" t="s">
        <v>82</v>
      </c>
      <c r="J24" s="235" t="s">
        <v>9</v>
      </c>
      <c r="K24" s="235" t="s">
        <v>9</v>
      </c>
      <c r="L24" s="235" t="s">
        <v>9</v>
      </c>
      <c r="M24" s="233" t="s">
        <v>9</v>
      </c>
      <c r="N24" s="221"/>
    </row>
    <row r="25" spans="2:14" ht="12.75" hidden="1">
      <c r="B25" s="217"/>
      <c r="C25" s="237" t="s">
        <v>50</v>
      </c>
      <c r="D25" s="238"/>
      <c r="E25" s="238"/>
      <c r="F25" s="238"/>
      <c r="G25" s="238"/>
      <c r="H25" s="218"/>
      <c r="I25" s="238"/>
      <c r="J25" s="237"/>
      <c r="K25" s="237"/>
      <c r="L25" s="237"/>
      <c r="M25" s="238"/>
      <c r="N25" s="221"/>
    </row>
    <row r="26" spans="2:14" ht="12.75">
      <c r="B26" s="217"/>
      <c r="C26" s="232" t="s">
        <v>38</v>
      </c>
      <c r="D26" s="239"/>
      <c r="E26" s="239"/>
      <c r="F26" s="240"/>
      <c r="G26" s="240"/>
      <c r="H26" s="241"/>
      <c r="I26" s="240"/>
      <c r="J26" s="242"/>
      <c r="K26" s="242"/>
      <c r="L26" s="242"/>
      <c r="M26" s="240"/>
      <c r="N26" s="221"/>
    </row>
    <row r="27" spans="2:14" ht="6.75" customHeight="1">
      <c r="B27" s="217"/>
      <c r="C27" s="232"/>
      <c r="D27" s="243"/>
      <c r="E27" s="243"/>
      <c r="F27" s="238"/>
      <c r="G27" s="238"/>
      <c r="H27" s="218"/>
      <c r="I27" s="238"/>
      <c r="J27" s="238"/>
      <c r="K27" s="238"/>
      <c r="L27" s="238"/>
      <c r="M27" s="238"/>
      <c r="N27" s="221"/>
    </row>
    <row r="28" spans="2:14" ht="12.75" hidden="1">
      <c r="B28" s="217"/>
      <c r="C28" s="232" t="s">
        <v>91</v>
      </c>
      <c r="D28" s="243"/>
      <c r="E28" s="243"/>
      <c r="F28" s="238"/>
      <c r="G28" s="238"/>
      <c r="H28" s="218"/>
      <c r="I28" s="238"/>
      <c r="J28" s="238"/>
      <c r="K28" s="238"/>
      <c r="L28" s="238"/>
      <c r="M28" s="238"/>
      <c r="N28" s="221"/>
    </row>
    <row r="29" spans="2:14" ht="12.75" hidden="1">
      <c r="B29" s="217"/>
      <c r="C29" s="232"/>
      <c r="D29" s="243"/>
      <c r="E29" s="243"/>
      <c r="F29" s="238"/>
      <c r="G29" s="238"/>
      <c r="H29" s="218"/>
      <c r="I29" s="238"/>
      <c r="J29" s="238"/>
      <c r="K29" s="238"/>
      <c r="L29" s="238"/>
      <c r="M29" s="238"/>
      <c r="N29" s="221"/>
    </row>
    <row r="30" spans="2:14" ht="12.75" hidden="1">
      <c r="B30" s="217"/>
      <c r="C30" s="237"/>
      <c r="D30" s="243"/>
      <c r="E30" s="243"/>
      <c r="F30" s="238"/>
      <c r="G30" s="238"/>
      <c r="H30" s="218"/>
      <c r="I30" s="238"/>
      <c r="J30" s="238"/>
      <c r="K30" s="238"/>
      <c r="L30" s="238"/>
      <c r="M30" s="238"/>
      <c r="N30" s="221"/>
    </row>
    <row r="31" spans="2:14" ht="13.5" customHeight="1">
      <c r="B31" s="217"/>
      <c r="C31" s="244" t="s">
        <v>178</v>
      </c>
      <c r="D31" s="243"/>
      <c r="E31" s="243"/>
      <c r="F31" s="243"/>
      <c r="G31" s="243"/>
      <c r="H31" s="245"/>
      <c r="I31" s="243"/>
      <c r="J31" s="246"/>
      <c r="K31" s="243"/>
      <c r="L31" s="243"/>
      <c r="M31" s="246"/>
      <c r="N31" s="221"/>
    </row>
    <row r="32" spans="2:14" ht="12.75">
      <c r="B32" s="217"/>
      <c r="C32" s="237"/>
      <c r="D32" s="272"/>
      <c r="E32" s="272"/>
      <c r="F32" s="272"/>
      <c r="G32" s="272"/>
      <c r="H32" s="273"/>
      <c r="I32" s="272"/>
      <c r="J32" s="274"/>
      <c r="K32" s="272"/>
      <c r="L32" s="272"/>
      <c r="M32" s="274"/>
      <c r="N32" s="221"/>
    </row>
    <row r="33" spans="2:14" ht="12.75" hidden="1">
      <c r="B33" s="217"/>
      <c r="C33" s="237" t="s">
        <v>77</v>
      </c>
      <c r="D33" s="272">
        <v>0</v>
      </c>
      <c r="E33" s="272">
        <v>0</v>
      </c>
      <c r="F33" s="272">
        <v>0</v>
      </c>
      <c r="G33" s="272"/>
      <c r="H33" s="273">
        <v>0</v>
      </c>
      <c r="I33" s="272"/>
      <c r="J33" s="274">
        <f>SUM(D33:H33)</f>
        <v>0</v>
      </c>
      <c r="K33" s="272"/>
      <c r="L33" s="272"/>
      <c r="M33" s="274"/>
      <c r="N33" s="221"/>
    </row>
    <row r="34" spans="2:14" ht="12.75" hidden="1">
      <c r="B34" s="217"/>
      <c r="C34" s="237"/>
      <c r="D34" s="275"/>
      <c r="E34" s="275"/>
      <c r="F34" s="275"/>
      <c r="G34" s="275"/>
      <c r="H34" s="276"/>
      <c r="I34" s="275"/>
      <c r="J34" s="277"/>
      <c r="K34" s="272"/>
      <c r="L34" s="272"/>
      <c r="M34" s="274"/>
      <c r="N34" s="221"/>
    </row>
    <row r="35" spans="2:14" ht="13.5" hidden="1" thickBot="1">
      <c r="B35" s="217"/>
      <c r="C35" s="237" t="s">
        <v>79</v>
      </c>
      <c r="D35" s="278">
        <v>0</v>
      </c>
      <c r="E35" s="278">
        <v>0</v>
      </c>
      <c r="F35" s="278">
        <v>0</v>
      </c>
      <c r="G35" s="278"/>
      <c r="H35" s="279">
        <v>0</v>
      </c>
      <c r="I35" s="278"/>
      <c r="J35" s="280">
        <v>0</v>
      </c>
      <c r="K35" s="272"/>
      <c r="L35" s="272"/>
      <c r="M35" s="274"/>
      <c r="N35" s="221"/>
    </row>
    <row r="36" spans="2:14" ht="12.75" hidden="1">
      <c r="B36" s="217"/>
      <c r="C36" s="237"/>
      <c r="D36" s="272"/>
      <c r="E36" s="272"/>
      <c r="F36" s="272"/>
      <c r="G36" s="272"/>
      <c r="H36" s="273"/>
      <c r="I36" s="272"/>
      <c r="J36" s="274"/>
      <c r="K36" s="272"/>
      <c r="L36" s="272"/>
      <c r="M36" s="274"/>
      <c r="N36" s="221"/>
    </row>
    <row r="37" spans="2:14" ht="12.75" hidden="1">
      <c r="B37" s="217"/>
      <c r="C37" s="237"/>
      <c r="D37" s="272"/>
      <c r="E37" s="272"/>
      <c r="F37" s="272"/>
      <c r="G37" s="272"/>
      <c r="H37" s="273"/>
      <c r="I37" s="272"/>
      <c r="J37" s="274"/>
      <c r="K37" s="272"/>
      <c r="L37" s="272"/>
      <c r="M37" s="274"/>
      <c r="N37" s="221"/>
    </row>
    <row r="38" spans="2:14" ht="12.75">
      <c r="B38" s="217"/>
      <c r="C38" s="237" t="s">
        <v>151</v>
      </c>
      <c r="D38" s="272">
        <v>180721</v>
      </c>
      <c r="E38" s="298">
        <v>69336</v>
      </c>
      <c r="F38" s="298">
        <v>8993</v>
      </c>
      <c r="G38" s="298">
        <f>G95</f>
        <v>0</v>
      </c>
      <c r="H38" s="298">
        <v>161078</v>
      </c>
      <c r="I38" s="298">
        <f>I95</f>
        <v>0</v>
      </c>
      <c r="J38" s="300">
        <f>SUM(D38:I38)</f>
        <v>420128</v>
      </c>
      <c r="K38" s="298">
        <v>44091</v>
      </c>
      <c r="L38" s="298">
        <f>L95</f>
        <v>0</v>
      </c>
      <c r="M38" s="300">
        <f>SUM(J38:L38)</f>
        <v>464219</v>
      </c>
      <c r="N38" s="221"/>
    </row>
    <row r="39" spans="2:14" ht="12.75">
      <c r="B39" s="217"/>
      <c r="C39" s="237"/>
      <c r="D39" s="272"/>
      <c r="E39" s="272"/>
      <c r="F39" s="272"/>
      <c r="G39" s="272"/>
      <c r="H39" s="273"/>
      <c r="I39" s="272"/>
      <c r="J39" s="274"/>
      <c r="K39" s="272"/>
      <c r="L39" s="272"/>
      <c r="M39" s="274"/>
      <c r="N39" s="221"/>
    </row>
    <row r="40" spans="2:14" ht="12.75">
      <c r="B40" s="217"/>
      <c r="C40" s="237" t="s">
        <v>152</v>
      </c>
      <c r="D40" s="272"/>
      <c r="E40" s="272"/>
      <c r="F40" s="272"/>
      <c r="G40" s="272"/>
      <c r="H40" s="273"/>
      <c r="I40" s="272"/>
      <c r="J40" s="274"/>
      <c r="K40" s="272"/>
      <c r="L40" s="272"/>
      <c r="M40" s="274"/>
      <c r="N40" s="221"/>
    </row>
    <row r="41" spans="2:14" ht="12.75">
      <c r="B41" s="217"/>
      <c r="C41" s="237" t="s">
        <v>51</v>
      </c>
      <c r="D41" s="134">
        <v>0</v>
      </c>
      <c r="E41" s="134">
        <v>0</v>
      </c>
      <c r="F41" s="272">
        <v>-29</v>
      </c>
      <c r="G41" s="272">
        <v>0</v>
      </c>
      <c r="H41" s="134">
        <v>0</v>
      </c>
      <c r="I41" s="134">
        <v>0</v>
      </c>
      <c r="J41" s="274">
        <f>SUM(D41:I41)</f>
        <v>-29</v>
      </c>
      <c r="K41" s="134">
        <v>0</v>
      </c>
      <c r="L41" s="134">
        <v>0</v>
      </c>
      <c r="M41" s="274">
        <f>SUM(J41:L41)</f>
        <v>-29</v>
      </c>
      <c r="N41" s="221"/>
    </row>
    <row r="42" spans="2:14" ht="12.75">
      <c r="B42" s="217"/>
      <c r="C42" s="237"/>
      <c r="D42" s="272"/>
      <c r="E42" s="272"/>
      <c r="F42" s="272"/>
      <c r="G42" s="272"/>
      <c r="H42" s="273"/>
      <c r="I42" s="272"/>
      <c r="J42" s="274"/>
      <c r="K42" s="272"/>
      <c r="L42" s="272"/>
      <c r="M42" s="274"/>
      <c r="N42" s="221"/>
    </row>
    <row r="43" spans="2:14" ht="12.75">
      <c r="B43" s="217"/>
      <c r="C43" s="237" t="s">
        <v>173</v>
      </c>
      <c r="D43" s="134">
        <v>0</v>
      </c>
      <c r="E43" s="134">
        <v>0</v>
      </c>
      <c r="F43" s="134">
        <v>0</v>
      </c>
      <c r="G43" s="272">
        <v>0</v>
      </c>
      <c r="H43" s="273">
        <v>3380</v>
      </c>
      <c r="I43" s="134">
        <v>0</v>
      </c>
      <c r="J43" s="274">
        <f>SUM(D43:I43)</f>
        <v>3380</v>
      </c>
      <c r="K43" s="272">
        <v>4619</v>
      </c>
      <c r="L43" s="134">
        <v>0</v>
      </c>
      <c r="M43" s="274">
        <f>SUM(J43:L43)</f>
        <v>7999</v>
      </c>
      <c r="N43" s="221"/>
    </row>
    <row r="44" spans="2:14" ht="12.75">
      <c r="B44" s="217"/>
      <c r="C44" s="237"/>
      <c r="D44" s="272"/>
      <c r="E44" s="272"/>
      <c r="F44" s="272"/>
      <c r="G44" s="272"/>
      <c r="H44" s="273"/>
      <c r="I44" s="272"/>
      <c r="J44" s="274"/>
      <c r="K44" s="272"/>
      <c r="L44" s="272"/>
      <c r="M44" s="274"/>
      <c r="N44" s="221"/>
    </row>
    <row r="45" spans="2:14" ht="12.75">
      <c r="B45" s="217"/>
      <c r="C45" s="237" t="s">
        <v>172</v>
      </c>
      <c r="D45" s="134">
        <v>0</v>
      </c>
      <c r="E45" s="134">
        <v>0</v>
      </c>
      <c r="F45" s="134">
        <v>0</v>
      </c>
      <c r="G45" s="298">
        <v>0</v>
      </c>
      <c r="H45" s="299">
        <v>-6686</v>
      </c>
      <c r="I45" s="298">
        <v>0</v>
      </c>
      <c r="J45" s="300">
        <f>SUM(D45:I45)</f>
        <v>-6686</v>
      </c>
      <c r="K45" s="134">
        <v>0</v>
      </c>
      <c r="L45" s="134">
        <v>0</v>
      </c>
      <c r="M45" s="300">
        <f>SUM(J45:L45)</f>
        <v>-6686</v>
      </c>
      <c r="N45" s="221"/>
    </row>
    <row r="46" spans="2:14" ht="12.75">
      <c r="B46" s="217"/>
      <c r="C46" s="237"/>
      <c r="D46" s="298"/>
      <c r="E46" s="298"/>
      <c r="F46" s="298"/>
      <c r="G46" s="298"/>
      <c r="H46" s="299"/>
      <c r="I46" s="298"/>
      <c r="J46" s="300"/>
      <c r="K46" s="298"/>
      <c r="L46" s="298"/>
      <c r="M46" s="300"/>
      <c r="N46" s="221"/>
    </row>
    <row r="47" spans="2:14" ht="12.75" hidden="1">
      <c r="B47" s="217"/>
      <c r="C47" s="237" t="s">
        <v>122</v>
      </c>
      <c r="D47" s="298">
        <v>0</v>
      </c>
      <c r="E47" s="298">
        <v>0</v>
      </c>
      <c r="F47" s="298">
        <v>0</v>
      </c>
      <c r="G47" s="298">
        <v>0</v>
      </c>
      <c r="H47" s="299">
        <f>-3917+3917</f>
        <v>0</v>
      </c>
      <c r="I47" s="298"/>
      <c r="J47" s="300">
        <f>SUM(D47:H47)</f>
        <v>0</v>
      </c>
      <c r="K47" s="298">
        <v>0</v>
      </c>
      <c r="L47" s="298">
        <v>0</v>
      </c>
      <c r="M47" s="300">
        <f>SUM(J47:L47)</f>
        <v>0</v>
      </c>
      <c r="N47" s="221"/>
    </row>
    <row r="48" spans="2:14" ht="12.75" hidden="1">
      <c r="B48" s="217"/>
      <c r="C48" s="237"/>
      <c r="D48" s="298"/>
      <c r="E48" s="298"/>
      <c r="F48" s="298"/>
      <c r="G48" s="298"/>
      <c r="H48" s="299"/>
      <c r="I48" s="298"/>
      <c r="J48" s="300"/>
      <c r="K48" s="298"/>
      <c r="L48" s="298"/>
      <c r="M48" s="300"/>
      <c r="N48" s="221"/>
    </row>
    <row r="49" spans="2:14" ht="12.75" hidden="1">
      <c r="B49" s="217"/>
      <c r="C49" s="237" t="s">
        <v>146</v>
      </c>
      <c r="D49" s="134">
        <v>0</v>
      </c>
      <c r="E49" s="134">
        <v>0</v>
      </c>
      <c r="F49" s="134">
        <v>0</v>
      </c>
      <c r="G49" s="298"/>
      <c r="H49" s="299">
        <v>0</v>
      </c>
      <c r="I49" s="134">
        <v>0</v>
      </c>
      <c r="J49" s="300">
        <f>SUM(D49:I49)</f>
        <v>0</v>
      </c>
      <c r="K49" s="298">
        <v>0</v>
      </c>
      <c r="L49" s="134">
        <v>0</v>
      </c>
      <c r="M49" s="300">
        <f>SUM(J49:K49)</f>
        <v>0</v>
      </c>
      <c r="N49" s="221"/>
    </row>
    <row r="50" spans="2:14" ht="12.75" hidden="1">
      <c r="B50" s="217"/>
      <c r="C50" s="237"/>
      <c r="D50" s="298"/>
      <c r="E50" s="298"/>
      <c r="F50" s="298"/>
      <c r="G50" s="298"/>
      <c r="H50" s="299"/>
      <c r="I50" s="298"/>
      <c r="J50" s="300"/>
      <c r="K50" s="298"/>
      <c r="L50" s="298"/>
      <c r="M50" s="135">
        <v>0</v>
      </c>
      <c r="N50" s="221"/>
    </row>
    <row r="51" spans="2:14" ht="12.75" hidden="1">
      <c r="B51" s="217"/>
      <c r="C51" s="237" t="s">
        <v>128</v>
      </c>
      <c r="D51" s="134">
        <v>0</v>
      </c>
      <c r="E51" s="134">
        <v>0</v>
      </c>
      <c r="F51" s="134">
        <v>0</v>
      </c>
      <c r="G51" s="298">
        <v>0</v>
      </c>
      <c r="H51" s="301">
        <v>0</v>
      </c>
      <c r="I51" s="134">
        <v>0</v>
      </c>
      <c r="J51" s="300">
        <f>SUM(D51:I51)</f>
        <v>0</v>
      </c>
      <c r="K51" s="134">
        <v>0</v>
      </c>
      <c r="L51" s="298">
        <v>0</v>
      </c>
      <c r="M51" s="300">
        <f>SUM(J51:L51)</f>
        <v>0</v>
      </c>
      <c r="N51" s="221"/>
    </row>
    <row r="52" spans="2:14" ht="12.75" hidden="1">
      <c r="B52" s="217"/>
      <c r="C52" s="237"/>
      <c r="D52" s="298"/>
      <c r="E52" s="298"/>
      <c r="F52" s="298"/>
      <c r="G52" s="298"/>
      <c r="H52" s="299"/>
      <c r="I52" s="298"/>
      <c r="J52" s="300"/>
      <c r="K52" s="298"/>
      <c r="L52" s="298"/>
      <c r="M52" s="300"/>
      <c r="N52" s="221"/>
    </row>
    <row r="53" spans="2:14" ht="12.75" hidden="1">
      <c r="B53" s="217"/>
      <c r="C53" s="237" t="s">
        <v>52</v>
      </c>
      <c r="D53" s="298">
        <v>0</v>
      </c>
      <c r="E53" s="298">
        <v>0</v>
      </c>
      <c r="F53" s="134">
        <v>0</v>
      </c>
      <c r="G53" s="298">
        <v>0</v>
      </c>
      <c r="H53" s="134">
        <v>0</v>
      </c>
      <c r="I53" s="134">
        <v>0</v>
      </c>
      <c r="J53" s="300">
        <f>SUM(D53:I53)</f>
        <v>0</v>
      </c>
      <c r="K53" s="134">
        <v>0</v>
      </c>
      <c r="L53" s="134">
        <v>0</v>
      </c>
      <c r="M53" s="300">
        <f>SUM(J53:L53)</f>
        <v>0</v>
      </c>
      <c r="N53" s="221"/>
    </row>
    <row r="54" spans="2:14" ht="12.75" hidden="1">
      <c r="B54" s="217"/>
      <c r="C54" s="237"/>
      <c r="D54" s="298"/>
      <c r="E54" s="298"/>
      <c r="F54" s="298"/>
      <c r="G54" s="298"/>
      <c r="H54" s="299"/>
      <c r="I54" s="298"/>
      <c r="J54" s="300"/>
      <c r="K54" s="298"/>
      <c r="L54" s="298"/>
      <c r="M54" s="300"/>
      <c r="N54" s="221"/>
    </row>
    <row r="55" spans="2:14" ht="12.75" hidden="1">
      <c r="B55" s="217"/>
      <c r="C55" s="237" t="s">
        <v>142</v>
      </c>
      <c r="D55" s="298">
        <v>0</v>
      </c>
      <c r="E55" s="298">
        <v>0</v>
      </c>
      <c r="F55" s="134">
        <v>0</v>
      </c>
      <c r="G55" s="298"/>
      <c r="H55" s="134">
        <v>0</v>
      </c>
      <c r="I55" s="134">
        <v>0</v>
      </c>
      <c r="J55" s="300">
        <f>SUM(D55:I55)</f>
        <v>0</v>
      </c>
      <c r="K55" s="134">
        <v>0</v>
      </c>
      <c r="L55" s="134">
        <v>0</v>
      </c>
      <c r="M55" s="300">
        <f>SUM(J55:L55)</f>
        <v>0</v>
      </c>
      <c r="N55" s="221"/>
    </row>
    <row r="56" spans="2:14" ht="12.75" hidden="1">
      <c r="B56" s="217"/>
      <c r="C56" s="237"/>
      <c r="D56" s="298"/>
      <c r="E56" s="298"/>
      <c r="F56" s="298"/>
      <c r="G56" s="298"/>
      <c r="H56" s="299"/>
      <c r="I56" s="298"/>
      <c r="J56" s="300"/>
      <c r="K56" s="298"/>
      <c r="L56" s="298"/>
      <c r="M56" s="300"/>
      <c r="N56" s="221"/>
    </row>
    <row r="57" spans="2:14" ht="12.75" hidden="1">
      <c r="B57" s="217"/>
      <c r="C57" s="237" t="s">
        <v>143</v>
      </c>
      <c r="D57" s="134">
        <v>0</v>
      </c>
      <c r="E57" s="134">
        <v>0</v>
      </c>
      <c r="F57" s="134">
        <v>0</v>
      </c>
      <c r="G57" s="272"/>
      <c r="H57" s="134">
        <v>0</v>
      </c>
      <c r="I57" s="134">
        <v>0</v>
      </c>
      <c r="J57" s="300">
        <f>SUM(D57:I57)</f>
        <v>0</v>
      </c>
      <c r="K57" s="134">
        <v>0</v>
      </c>
      <c r="L57" s="134">
        <v>0</v>
      </c>
      <c r="M57" s="300">
        <f>SUM(J57:L57)</f>
        <v>0</v>
      </c>
      <c r="N57" s="221"/>
    </row>
    <row r="58" spans="2:14" ht="12.75">
      <c r="B58" s="217"/>
      <c r="C58" s="237"/>
      <c r="D58" s="275"/>
      <c r="E58" s="275"/>
      <c r="F58" s="275"/>
      <c r="G58" s="275"/>
      <c r="H58" s="276"/>
      <c r="I58" s="275"/>
      <c r="J58" s="277"/>
      <c r="K58" s="275"/>
      <c r="L58" s="275"/>
      <c r="M58" s="277"/>
      <c r="N58" s="221"/>
    </row>
    <row r="59" spans="2:15" s="249" customFormat="1" ht="13.5" thickBot="1">
      <c r="B59" s="248"/>
      <c r="C59" s="232" t="s">
        <v>179</v>
      </c>
      <c r="D59" s="281">
        <f>SUM(D38:D43)</f>
        <v>180721</v>
      </c>
      <c r="E59" s="281">
        <f aca="true" t="shared" si="0" ref="E59:L59">SUM(E38:E43)</f>
        <v>69336</v>
      </c>
      <c r="F59" s="281">
        <f t="shared" si="0"/>
        <v>8964</v>
      </c>
      <c r="G59" s="281">
        <f t="shared" si="0"/>
        <v>0</v>
      </c>
      <c r="H59" s="281">
        <f>SUM(H38:H45)</f>
        <v>157772</v>
      </c>
      <c r="I59" s="303">
        <f t="shared" si="0"/>
        <v>0</v>
      </c>
      <c r="J59" s="281">
        <f>SUM(J38:J45)</f>
        <v>416793</v>
      </c>
      <c r="K59" s="281">
        <f t="shared" si="0"/>
        <v>48710</v>
      </c>
      <c r="L59" s="303">
        <f t="shared" si="0"/>
        <v>0</v>
      </c>
      <c r="M59" s="304">
        <f>SUM(M38:M45)</f>
        <v>465503</v>
      </c>
      <c r="N59" s="221"/>
      <c r="O59" s="216"/>
    </row>
    <row r="60" spans="2:14" s="249" customFormat="1" ht="13.5" thickTop="1">
      <c r="B60" s="248"/>
      <c r="C60" s="232"/>
      <c r="D60" s="282"/>
      <c r="E60" s="282"/>
      <c r="F60" s="282"/>
      <c r="G60" s="282"/>
      <c r="H60" s="283"/>
      <c r="I60" s="284"/>
      <c r="J60" s="282"/>
      <c r="K60" s="282"/>
      <c r="L60" s="282"/>
      <c r="M60" s="282"/>
      <c r="N60" s="250"/>
    </row>
    <row r="61" spans="2:14" s="249" customFormat="1" ht="12.75" hidden="1">
      <c r="B61" s="248"/>
      <c r="C61" s="232" t="s">
        <v>95</v>
      </c>
      <c r="D61" s="282"/>
      <c r="E61" s="282"/>
      <c r="F61" s="282"/>
      <c r="G61" s="282"/>
      <c r="H61" s="283"/>
      <c r="I61" s="282"/>
      <c r="J61" s="282"/>
      <c r="K61" s="282"/>
      <c r="L61" s="282"/>
      <c r="M61" s="282"/>
      <c r="N61" s="250"/>
    </row>
    <row r="62" spans="2:14" s="249" customFormat="1" ht="12.75" hidden="1">
      <c r="B62" s="248"/>
      <c r="C62" s="232"/>
      <c r="D62" s="282"/>
      <c r="E62" s="282"/>
      <c r="F62" s="282"/>
      <c r="G62" s="282"/>
      <c r="H62" s="283"/>
      <c r="I62" s="282"/>
      <c r="J62" s="282"/>
      <c r="K62" s="282"/>
      <c r="L62" s="282"/>
      <c r="M62" s="282"/>
      <c r="N62" s="250"/>
    </row>
    <row r="63" spans="2:14" s="249" customFormat="1" ht="12.75" hidden="1">
      <c r="B63" s="248"/>
      <c r="C63" s="237" t="s">
        <v>94</v>
      </c>
      <c r="D63" s="285"/>
      <c r="E63" s="285"/>
      <c r="F63" s="285"/>
      <c r="G63" s="285"/>
      <c r="H63" s="286"/>
      <c r="I63" s="285"/>
      <c r="J63" s="285"/>
      <c r="K63" s="285"/>
      <c r="L63" s="285"/>
      <c r="M63" s="285"/>
      <c r="N63" s="250"/>
    </row>
    <row r="64" spans="2:14" s="249" customFormat="1" ht="12.75" hidden="1">
      <c r="B64" s="248"/>
      <c r="C64" s="237"/>
      <c r="D64" s="285"/>
      <c r="E64" s="285"/>
      <c r="F64" s="285"/>
      <c r="G64" s="285"/>
      <c r="H64" s="286"/>
      <c r="I64" s="285"/>
      <c r="J64" s="285"/>
      <c r="K64" s="285"/>
      <c r="L64" s="285"/>
      <c r="M64" s="285"/>
      <c r="N64" s="250"/>
    </row>
    <row r="65" spans="2:14" s="249" customFormat="1" ht="12.75" hidden="1">
      <c r="B65" s="248"/>
      <c r="C65" s="237" t="s">
        <v>85</v>
      </c>
      <c r="D65" s="287">
        <v>0</v>
      </c>
      <c r="E65" s="287">
        <v>0</v>
      </c>
      <c r="F65" s="287">
        <v>0</v>
      </c>
      <c r="G65" s="287"/>
      <c r="H65" s="288">
        <v>0</v>
      </c>
      <c r="I65" s="287"/>
      <c r="J65" s="287">
        <f>SUM(D65:H65)</f>
        <v>0</v>
      </c>
      <c r="K65" s="285"/>
      <c r="L65" s="285"/>
      <c r="M65" s="285"/>
      <c r="N65" s="250"/>
    </row>
    <row r="66" spans="2:14" s="249" customFormat="1" ht="12.75" hidden="1">
      <c r="B66" s="248"/>
      <c r="C66" s="237"/>
      <c r="D66" s="285"/>
      <c r="E66" s="285"/>
      <c r="F66" s="285"/>
      <c r="G66" s="285"/>
      <c r="H66" s="286"/>
      <c r="I66" s="285"/>
      <c r="J66" s="285"/>
      <c r="K66" s="285"/>
      <c r="L66" s="285"/>
      <c r="M66" s="285"/>
      <c r="N66" s="250"/>
    </row>
    <row r="67" spans="2:14" s="249" customFormat="1" ht="12.75" hidden="1">
      <c r="B67" s="248"/>
      <c r="C67" s="237" t="s">
        <v>86</v>
      </c>
      <c r="D67" s="285">
        <f>SUM(D63:D65)</f>
        <v>0</v>
      </c>
      <c r="E67" s="285">
        <f>SUM(E63:E65)</f>
        <v>0</v>
      </c>
      <c r="F67" s="285">
        <f>SUM(F63:F65)</f>
        <v>0</v>
      </c>
      <c r="G67" s="285"/>
      <c r="H67" s="286">
        <f>SUM(H63:H65)</f>
        <v>0</v>
      </c>
      <c r="I67" s="285"/>
      <c r="J67" s="285">
        <f>SUM(D67:H67)</f>
        <v>0</v>
      </c>
      <c r="K67" s="285"/>
      <c r="L67" s="285"/>
      <c r="M67" s="285"/>
      <c r="N67" s="250"/>
    </row>
    <row r="68" spans="2:14" s="249" customFormat="1" ht="12.75" hidden="1">
      <c r="B68" s="248"/>
      <c r="C68" s="232"/>
      <c r="D68" s="282"/>
      <c r="E68" s="282"/>
      <c r="F68" s="282"/>
      <c r="G68" s="282"/>
      <c r="H68" s="283"/>
      <c r="I68" s="282"/>
      <c r="J68" s="282"/>
      <c r="K68" s="282"/>
      <c r="L68" s="282"/>
      <c r="M68" s="282"/>
      <c r="N68" s="250"/>
    </row>
    <row r="69" spans="2:14" s="249" customFormat="1" ht="6.75" customHeight="1">
      <c r="B69" s="248"/>
      <c r="C69" s="232"/>
      <c r="D69" s="282"/>
      <c r="E69" s="282"/>
      <c r="F69" s="282"/>
      <c r="G69" s="282"/>
      <c r="H69" s="283"/>
      <c r="I69" s="282"/>
      <c r="J69" s="282"/>
      <c r="K69" s="282"/>
      <c r="L69" s="282"/>
      <c r="M69" s="282"/>
      <c r="N69" s="250"/>
    </row>
    <row r="70" spans="2:14" s="249" customFormat="1" ht="12.75">
      <c r="B70" s="248"/>
      <c r="C70" s="270" t="s">
        <v>180</v>
      </c>
      <c r="D70" s="282"/>
      <c r="E70" s="282"/>
      <c r="F70" s="282"/>
      <c r="G70" s="282"/>
      <c r="H70" s="283"/>
      <c r="I70" s="282"/>
      <c r="J70" s="282"/>
      <c r="K70" s="282"/>
      <c r="L70" s="282"/>
      <c r="M70" s="282"/>
      <c r="N70" s="250"/>
    </row>
    <row r="71" spans="2:14" s="249" customFormat="1" ht="12.75">
      <c r="B71" s="248"/>
      <c r="C71" s="232"/>
      <c r="D71" s="282"/>
      <c r="E71" s="282"/>
      <c r="F71" s="282"/>
      <c r="G71" s="282"/>
      <c r="H71" s="283"/>
      <c r="I71" s="282"/>
      <c r="J71" s="282"/>
      <c r="K71" s="282"/>
      <c r="L71" s="282"/>
      <c r="M71" s="282"/>
      <c r="N71" s="250"/>
    </row>
    <row r="72" spans="2:14" s="249" customFormat="1" ht="12.75">
      <c r="B72" s="248"/>
      <c r="C72" s="237" t="s">
        <v>149</v>
      </c>
      <c r="D72" s="285">
        <v>109274</v>
      </c>
      <c r="E72" s="285">
        <v>27000</v>
      </c>
      <c r="F72" s="285">
        <v>5249</v>
      </c>
      <c r="G72" s="285">
        <v>0</v>
      </c>
      <c r="H72" s="286">
        <v>150105</v>
      </c>
      <c r="I72" s="285">
        <v>2393</v>
      </c>
      <c r="J72" s="282">
        <f>SUM(D72:I72)</f>
        <v>294021</v>
      </c>
      <c r="K72" s="285">
        <v>38160</v>
      </c>
      <c r="L72" s="134">
        <v>372</v>
      </c>
      <c r="M72" s="282">
        <f>SUM(J72:L72)</f>
        <v>332553</v>
      </c>
      <c r="N72" s="250"/>
    </row>
    <row r="73" spans="2:14" s="249" customFormat="1" ht="12.75">
      <c r="B73" s="248"/>
      <c r="C73" s="232"/>
      <c r="D73" s="282"/>
      <c r="E73" s="282"/>
      <c r="F73" s="282"/>
      <c r="G73" s="282"/>
      <c r="H73" s="283"/>
      <c r="I73" s="282"/>
      <c r="J73" s="282"/>
      <c r="K73" s="282"/>
      <c r="L73" s="282"/>
      <c r="M73" s="282"/>
      <c r="N73" s="250"/>
    </row>
    <row r="74" spans="2:14" s="249" customFormat="1" ht="12.75">
      <c r="B74" s="248"/>
      <c r="C74" s="237" t="s">
        <v>92</v>
      </c>
      <c r="D74" s="282"/>
      <c r="E74" s="282"/>
      <c r="F74" s="282"/>
      <c r="G74" s="282"/>
      <c r="H74" s="283"/>
      <c r="I74" s="282"/>
      <c r="J74" s="282"/>
      <c r="K74" s="282"/>
      <c r="L74" s="282"/>
      <c r="M74" s="282"/>
      <c r="N74" s="250"/>
    </row>
    <row r="75" spans="2:14" s="249" customFormat="1" ht="12.75">
      <c r="B75" s="248"/>
      <c r="C75" s="237" t="s">
        <v>51</v>
      </c>
      <c r="D75" s="134">
        <v>0</v>
      </c>
      <c r="E75" s="134">
        <v>0</v>
      </c>
      <c r="F75" s="272">
        <v>3744</v>
      </c>
      <c r="G75" s="272">
        <v>0</v>
      </c>
      <c r="H75" s="134">
        <v>0</v>
      </c>
      <c r="I75" s="134">
        <v>0</v>
      </c>
      <c r="J75" s="282">
        <f>SUM(D75:I75)</f>
        <v>3744</v>
      </c>
      <c r="K75" s="134">
        <v>0</v>
      </c>
      <c r="L75" s="134">
        <v>0</v>
      </c>
      <c r="M75" s="282">
        <f>SUM(J75:L75)</f>
        <v>3744</v>
      </c>
      <c r="N75" s="250"/>
    </row>
    <row r="76" spans="2:14" s="249" customFormat="1" ht="12.75">
      <c r="B76" s="248"/>
      <c r="C76" s="232"/>
      <c r="D76" s="282"/>
      <c r="E76" s="282"/>
      <c r="F76" s="282"/>
      <c r="G76" s="282"/>
      <c r="H76" s="283"/>
      <c r="I76" s="282"/>
      <c r="J76" s="282"/>
      <c r="K76" s="282"/>
      <c r="L76" s="282"/>
      <c r="M76" s="282"/>
      <c r="N76" s="250"/>
    </row>
    <row r="77" spans="2:14" s="254" customFormat="1" ht="12.75">
      <c r="B77" s="251"/>
      <c r="C77" s="252" t="s">
        <v>173</v>
      </c>
      <c r="D77" s="134">
        <v>0</v>
      </c>
      <c r="E77" s="134">
        <v>0</v>
      </c>
      <c r="F77" s="134">
        <v>0</v>
      </c>
      <c r="G77" s="290">
        <v>0</v>
      </c>
      <c r="H77" s="291">
        <v>19083</v>
      </c>
      <c r="I77" s="134">
        <v>0</v>
      </c>
      <c r="J77" s="282">
        <f>SUM(D77:I77)</f>
        <v>19083</v>
      </c>
      <c r="K77" s="290">
        <v>8120</v>
      </c>
      <c r="L77" s="134">
        <v>0</v>
      </c>
      <c r="M77" s="282">
        <f>SUM(J77:L77)</f>
        <v>27203</v>
      </c>
      <c r="N77" s="253"/>
    </row>
    <row r="78" spans="2:14" s="249" customFormat="1" ht="12.75">
      <c r="B78" s="248"/>
      <c r="C78" s="237"/>
      <c r="D78" s="285"/>
      <c r="E78" s="285"/>
      <c r="F78" s="285"/>
      <c r="G78" s="285"/>
      <c r="H78" s="286"/>
      <c r="I78" s="285"/>
      <c r="J78" s="282"/>
      <c r="K78" s="285"/>
      <c r="L78" s="285"/>
      <c r="M78" s="282"/>
      <c r="N78" s="250"/>
    </row>
    <row r="79" spans="2:14" s="249" customFormat="1" ht="12.75">
      <c r="B79" s="248"/>
      <c r="C79" s="237" t="s">
        <v>135</v>
      </c>
      <c r="D79" s="272">
        <v>0</v>
      </c>
      <c r="E79" s="272">
        <v>0</v>
      </c>
      <c r="F79" s="272">
        <v>0</v>
      </c>
      <c r="G79" s="272">
        <v>0</v>
      </c>
      <c r="H79" s="273">
        <v>0</v>
      </c>
      <c r="I79" s="272">
        <v>0</v>
      </c>
      <c r="J79" s="274">
        <f>SUM(D79:I79)</f>
        <v>0</v>
      </c>
      <c r="K79" s="272">
        <v>0</v>
      </c>
      <c r="L79" s="272">
        <v>0</v>
      </c>
      <c r="M79" s="282">
        <f>SUM(J79:K79)</f>
        <v>0</v>
      </c>
      <c r="N79" s="250"/>
    </row>
    <row r="80" spans="2:14" s="249" customFormat="1" ht="12.75">
      <c r="B80" s="248"/>
      <c r="C80" s="237"/>
      <c r="D80" s="272"/>
      <c r="E80" s="272"/>
      <c r="F80" s="272"/>
      <c r="G80" s="272"/>
      <c r="H80" s="273"/>
      <c r="I80" s="272"/>
      <c r="J80" s="274"/>
      <c r="K80" s="272"/>
      <c r="L80" s="272"/>
      <c r="M80" s="282"/>
      <c r="N80" s="250"/>
    </row>
    <row r="81" spans="2:14" s="249" customFormat="1" ht="12.75">
      <c r="B81" s="248"/>
      <c r="C81" s="237" t="s">
        <v>144</v>
      </c>
      <c r="D81" s="134">
        <v>0</v>
      </c>
      <c r="E81" s="134">
        <v>0</v>
      </c>
      <c r="F81" s="134">
        <v>0</v>
      </c>
      <c r="G81" s="272">
        <v>0</v>
      </c>
      <c r="H81" s="134">
        <v>-8133</v>
      </c>
      <c r="I81" s="134">
        <v>8133</v>
      </c>
      <c r="J81" s="306">
        <f>SUM(D81:I81)</f>
        <v>0</v>
      </c>
      <c r="K81" s="298">
        <v>0</v>
      </c>
      <c r="L81" s="134">
        <v>0</v>
      </c>
      <c r="M81" s="306">
        <f>SUM(J81:L81)</f>
        <v>0</v>
      </c>
      <c r="N81" s="250"/>
    </row>
    <row r="82" spans="2:14" s="249" customFormat="1" ht="12.75">
      <c r="B82" s="248"/>
      <c r="C82" s="232"/>
      <c r="D82" s="285"/>
      <c r="E82" s="285"/>
      <c r="F82" s="285"/>
      <c r="G82" s="285"/>
      <c r="H82" s="286"/>
      <c r="I82" s="285"/>
      <c r="J82" s="282"/>
      <c r="K82" s="285"/>
      <c r="L82" s="285"/>
      <c r="M82" s="282"/>
      <c r="N82" s="250"/>
    </row>
    <row r="83" spans="2:14" s="249" customFormat="1" ht="12.75">
      <c r="B83" s="248"/>
      <c r="C83" s="237" t="s">
        <v>139</v>
      </c>
      <c r="D83" s="134">
        <v>0</v>
      </c>
      <c r="E83" s="134">
        <v>0</v>
      </c>
      <c r="F83" s="134">
        <v>0</v>
      </c>
      <c r="G83" s="285"/>
      <c r="H83" s="305">
        <v>0</v>
      </c>
      <c r="I83" s="285">
        <v>-10526</v>
      </c>
      <c r="J83" s="282">
        <f>SUM(D83:I83)</f>
        <v>-10526</v>
      </c>
      <c r="K83" s="134">
        <v>-2190</v>
      </c>
      <c r="L83" s="134">
        <v>0</v>
      </c>
      <c r="M83" s="282">
        <f>SUM(J83:L83)</f>
        <v>-12716</v>
      </c>
      <c r="N83" s="250"/>
    </row>
    <row r="84" spans="2:14" s="249" customFormat="1" ht="12.75">
      <c r="B84" s="248"/>
      <c r="C84" s="237"/>
      <c r="D84" s="285"/>
      <c r="E84" s="285"/>
      <c r="F84" s="285"/>
      <c r="G84" s="285"/>
      <c r="H84" s="286"/>
      <c r="I84" s="285"/>
      <c r="J84" s="274"/>
      <c r="K84" s="285"/>
      <c r="L84" s="285"/>
      <c r="M84" s="282"/>
      <c r="N84" s="250"/>
    </row>
    <row r="85" spans="2:14" s="249" customFormat="1" ht="12.75">
      <c r="B85" s="248"/>
      <c r="C85" s="237" t="s">
        <v>150</v>
      </c>
      <c r="D85" s="134">
        <v>0</v>
      </c>
      <c r="E85" s="134">
        <v>0</v>
      </c>
      <c r="F85" s="134">
        <v>0</v>
      </c>
      <c r="G85" s="285"/>
      <c r="H85" s="134">
        <v>23</v>
      </c>
      <c r="I85" s="134">
        <v>0</v>
      </c>
      <c r="J85" s="306">
        <f>SUM(D85:I85)</f>
        <v>23</v>
      </c>
      <c r="K85" s="134">
        <v>0</v>
      </c>
      <c r="L85" s="285">
        <v>-240</v>
      </c>
      <c r="M85" s="282">
        <f>SUM(J85:L85)</f>
        <v>-217</v>
      </c>
      <c r="N85" s="250"/>
    </row>
    <row r="86" spans="2:14" s="249" customFormat="1" ht="12.75">
      <c r="B86" s="248"/>
      <c r="C86" s="232"/>
      <c r="D86" s="285"/>
      <c r="E86" s="285"/>
      <c r="F86" s="285"/>
      <c r="G86" s="285"/>
      <c r="H86" s="286"/>
      <c r="I86" s="285"/>
      <c r="J86" s="282"/>
      <c r="K86" s="285"/>
      <c r="L86" s="285"/>
      <c r="M86" s="282"/>
      <c r="N86" s="250"/>
    </row>
    <row r="87" spans="2:14" s="249" customFormat="1" ht="13.5" customHeight="1">
      <c r="B87" s="248"/>
      <c r="C87" s="237" t="s">
        <v>52</v>
      </c>
      <c r="D87" s="134">
        <v>1292</v>
      </c>
      <c r="E87" s="134">
        <v>242</v>
      </c>
      <c r="F87" s="134">
        <v>0</v>
      </c>
      <c r="G87" s="285">
        <v>0</v>
      </c>
      <c r="H87" s="134">
        <v>0</v>
      </c>
      <c r="I87" s="134">
        <v>0</v>
      </c>
      <c r="J87" s="282">
        <f>SUM(D87:I87)</f>
        <v>1534</v>
      </c>
      <c r="K87" s="134">
        <v>0</v>
      </c>
      <c r="L87" s="134">
        <v>-132</v>
      </c>
      <c r="M87" s="282">
        <f>SUM(J87:L87)</f>
        <v>1402</v>
      </c>
      <c r="N87" s="250"/>
    </row>
    <row r="88" spans="2:14" s="249" customFormat="1" ht="12.75">
      <c r="B88" s="248"/>
      <c r="C88" s="232"/>
      <c r="D88" s="285"/>
      <c r="E88" s="285"/>
      <c r="F88" s="285"/>
      <c r="G88" s="285"/>
      <c r="H88" s="286"/>
      <c r="I88" s="285"/>
      <c r="J88" s="282"/>
      <c r="K88" s="285"/>
      <c r="L88" s="285"/>
      <c r="M88" s="282"/>
      <c r="N88" s="250"/>
    </row>
    <row r="89" spans="2:14" s="249" customFormat="1" ht="12.75">
      <c r="B89" s="248"/>
      <c r="C89" s="237" t="s">
        <v>161</v>
      </c>
      <c r="D89" s="134">
        <v>66340</v>
      </c>
      <c r="E89" s="134">
        <v>40839</v>
      </c>
      <c r="F89" s="295">
        <v>0</v>
      </c>
      <c r="G89" s="285">
        <v>0</v>
      </c>
      <c r="H89" s="296">
        <v>0</v>
      </c>
      <c r="I89" s="295">
        <v>0</v>
      </c>
      <c r="J89" s="306">
        <f>SUM(D89:I89)</f>
        <v>107179</v>
      </c>
      <c r="K89" s="295">
        <v>0</v>
      </c>
      <c r="L89" s="295">
        <v>0</v>
      </c>
      <c r="M89" s="306">
        <f>SUM(J89:L89)</f>
        <v>107179</v>
      </c>
      <c r="N89" s="250"/>
    </row>
    <row r="90" spans="2:14" s="249" customFormat="1" ht="12.75">
      <c r="B90" s="248"/>
      <c r="C90" s="232"/>
      <c r="D90" s="285"/>
      <c r="E90" s="285"/>
      <c r="F90" s="285"/>
      <c r="G90" s="285"/>
      <c r="H90" s="286"/>
      <c r="I90" s="285"/>
      <c r="J90" s="282"/>
      <c r="K90" s="285"/>
      <c r="L90" s="295"/>
      <c r="M90" s="282"/>
      <c r="N90" s="250"/>
    </row>
    <row r="91" spans="2:14" s="249" customFormat="1" ht="12.75">
      <c r="B91" s="248"/>
      <c r="C91" s="237" t="s">
        <v>162</v>
      </c>
      <c r="D91" s="134">
        <v>3815</v>
      </c>
      <c r="E91" s="134">
        <v>2289</v>
      </c>
      <c r="F91" s="134">
        <v>0</v>
      </c>
      <c r="G91" s="285">
        <v>0</v>
      </c>
      <c r="H91" s="134">
        <v>0</v>
      </c>
      <c r="I91" s="134">
        <v>0</v>
      </c>
      <c r="J91" s="306">
        <f>SUM(D91:I91)</f>
        <v>6104</v>
      </c>
      <c r="K91" s="134">
        <v>0</v>
      </c>
      <c r="L91" s="134">
        <v>0</v>
      </c>
      <c r="M91" s="306">
        <f>SUM(J91:L91)</f>
        <v>6104</v>
      </c>
      <c r="N91" s="250"/>
    </row>
    <row r="92" spans="2:14" s="249" customFormat="1" ht="12.75">
      <c r="B92" s="248"/>
      <c r="C92" s="237"/>
      <c r="D92" s="285"/>
      <c r="E92" s="285"/>
      <c r="F92" s="134"/>
      <c r="G92" s="285"/>
      <c r="H92" s="128"/>
      <c r="I92" s="134"/>
      <c r="J92" s="282"/>
      <c r="K92" s="134"/>
      <c r="L92" s="134"/>
      <c r="M92" s="289"/>
      <c r="N92" s="250"/>
    </row>
    <row r="93" spans="2:14" s="249" customFormat="1" ht="12.75">
      <c r="B93" s="248"/>
      <c r="C93" s="237" t="s">
        <v>163</v>
      </c>
      <c r="D93" s="42">
        <v>0</v>
      </c>
      <c r="E93" s="134">
        <v>-1034</v>
      </c>
      <c r="F93" s="134">
        <v>0</v>
      </c>
      <c r="G93" s="285"/>
      <c r="H93" s="128">
        <v>0</v>
      </c>
      <c r="I93" s="134">
        <v>0</v>
      </c>
      <c r="J93" s="306">
        <f>SUM(D93:I93)</f>
        <v>-1034</v>
      </c>
      <c r="K93" s="134">
        <v>0</v>
      </c>
      <c r="L93" s="134">
        <v>0</v>
      </c>
      <c r="M93" s="306">
        <f>SUM(J93:L93)</f>
        <v>-1034</v>
      </c>
      <c r="N93" s="250"/>
    </row>
    <row r="94" spans="2:14" s="249" customFormat="1" ht="12.75">
      <c r="B94" s="248"/>
      <c r="C94" s="232"/>
      <c r="D94" s="292"/>
      <c r="E94" s="292"/>
      <c r="F94" s="292"/>
      <c r="G94" s="292"/>
      <c r="H94" s="293"/>
      <c r="I94" s="292"/>
      <c r="J94" s="292"/>
      <c r="K94" s="292"/>
      <c r="L94" s="292"/>
      <c r="M94" s="292"/>
      <c r="N94" s="250"/>
    </row>
    <row r="95" spans="2:14" s="249" customFormat="1" ht="13.5" thickBot="1">
      <c r="B95" s="248"/>
      <c r="C95" s="247" t="s">
        <v>181</v>
      </c>
      <c r="D95" s="294">
        <f>SUM(D72:D94)</f>
        <v>180721</v>
      </c>
      <c r="E95" s="294">
        <f>SUM(E72:E94)</f>
        <v>69336</v>
      </c>
      <c r="F95" s="294">
        <f>SUM(F72:F94)</f>
        <v>8993</v>
      </c>
      <c r="G95" s="294">
        <f>SUM(G74:G94)</f>
        <v>0</v>
      </c>
      <c r="H95" s="294">
        <f aca="true" t="shared" si="1" ref="H95:M95">SUM(H72:H94)</f>
        <v>161078</v>
      </c>
      <c r="I95" s="297">
        <f t="shared" si="1"/>
        <v>0</v>
      </c>
      <c r="J95" s="294">
        <f t="shared" si="1"/>
        <v>420128</v>
      </c>
      <c r="K95" s="294">
        <f t="shared" si="1"/>
        <v>44090</v>
      </c>
      <c r="L95" s="297">
        <f t="shared" si="1"/>
        <v>0</v>
      </c>
      <c r="M95" s="294">
        <f t="shared" si="1"/>
        <v>464218</v>
      </c>
      <c r="N95" s="250"/>
    </row>
    <row r="96" spans="2:14" ht="13.5" thickBot="1">
      <c r="B96" s="255"/>
      <c r="C96" s="256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57"/>
    </row>
    <row r="97" spans="3:14" ht="12.75">
      <c r="C97" s="218"/>
      <c r="D97" s="245"/>
      <c r="E97" s="245"/>
      <c r="F97" s="218"/>
      <c r="G97" s="218"/>
      <c r="H97" s="218"/>
      <c r="I97" s="218"/>
      <c r="J97" s="218"/>
      <c r="K97" s="218"/>
      <c r="L97" s="218"/>
      <c r="M97" s="218"/>
      <c r="N97" s="218"/>
    </row>
    <row r="98" spans="3:14" ht="12.75">
      <c r="C98" s="218"/>
      <c r="D98" s="245"/>
      <c r="E98" s="245"/>
      <c r="F98" s="218"/>
      <c r="G98" s="218"/>
      <c r="H98" s="218"/>
      <c r="I98" s="218"/>
      <c r="J98" s="218"/>
      <c r="K98" s="218"/>
      <c r="L98" s="218"/>
      <c r="M98" s="218"/>
      <c r="N98" s="218"/>
    </row>
    <row r="99" spans="3:14" ht="12.75">
      <c r="C99" s="218"/>
      <c r="D99" s="245"/>
      <c r="E99" s="245"/>
      <c r="F99" s="218"/>
      <c r="G99" s="218"/>
      <c r="H99" s="218"/>
      <c r="I99" s="218"/>
      <c r="J99" s="218" t="s">
        <v>38</v>
      </c>
      <c r="K99" s="218"/>
      <c r="L99" s="218"/>
      <c r="M99" s="218"/>
      <c r="N99" s="218"/>
    </row>
    <row r="100" spans="4:5" ht="12.75">
      <c r="D100" s="258"/>
      <c r="E100" s="258"/>
    </row>
    <row r="101" spans="4:5" ht="12.75">
      <c r="D101" s="258"/>
      <c r="E101" s="258"/>
    </row>
    <row r="102" spans="4:5" ht="12.75">
      <c r="D102" s="258"/>
      <c r="E102" s="258"/>
    </row>
    <row r="103" spans="4:5" ht="12.75">
      <c r="D103" s="258"/>
      <c r="E103" s="258"/>
    </row>
    <row r="104" spans="4:5" ht="12.75">
      <c r="D104" s="258"/>
      <c r="E104" s="258"/>
    </row>
    <row r="105" spans="4:5" ht="12.75">
      <c r="D105" s="258"/>
      <c r="E105" s="258"/>
    </row>
    <row r="107" spans="4:5" ht="12.75">
      <c r="D107" s="258"/>
      <c r="E107" s="258"/>
    </row>
    <row r="108" spans="4:5" ht="12.75">
      <c r="D108" s="258"/>
      <c r="E108" s="258"/>
    </row>
    <row r="109" spans="4:5" ht="12.75">
      <c r="D109" s="258"/>
      <c r="E109" s="258"/>
    </row>
  </sheetData>
  <mergeCells count="7">
    <mergeCell ref="D8:F8"/>
    <mergeCell ref="C6:M6"/>
    <mergeCell ref="D20:J20"/>
    <mergeCell ref="C7:M7"/>
    <mergeCell ref="C10:M10"/>
    <mergeCell ref="C11:M11"/>
    <mergeCell ref="C12:M12"/>
  </mergeCells>
  <printOptions horizontalCentered="1"/>
  <pageMargins left="0.12" right="0.41" top="0.37" bottom="0.16" header="0.37" footer="0.16"/>
  <pageSetup horizontalDpi="600" verticalDpi="600" orientation="landscape" paperSize="9" scale="60" r:id="rId2"/>
  <rowBreaks count="1" manualBreakCount="1">
    <brk id="96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72"/>
  <sheetViews>
    <sheetView zoomScale="80" zoomScaleNormal="80" zoomScaleSheetLayoutView="100" workbookViewId="0" topLeftCell="A1">
      <selection activeCell="G66" sqref="G66"/>
    </sheetView>
  </sheetViews>
  <sheetFormatPr defaultColWidth="9.140625" defaultRowHeight="14.25"/>
  <cols>
    <col min="1" max="1" width="3.00390625" style="1" customWidth="1"/>
    <col min="2" max="2" width="2.140625" style="1" customWidth="1"/>
    <col min="3" max="3" width="2.57421875" style="1" customWidth="1"/>
    <col min="4" max="4" width="3.140625" style="1" customWidth="1"/>
    <col min="5" max="5" width="45.57421875" style="1" customWidth="1"/>
    <col min="6" max="6" width="26.00390625" style="1" customWidth="1"/>
    <col min="7" max="7" width="31.421875" style="159" customWidth="1"/>
    <col min="8" max="8" width="31.421875" style="14" customWidth="1"/>
    <col min="9" max="9" width="3.421875" style="1" customWidth="1"/>
    <col min="10" max="10" width="9.57421875" style="1" customWidth="1"/>
    <col min="11" max="11" width="11.57421875" style="1" bestFit="1" customWidth="1"/>
    <col min="12" max="16384" width="9.57421875" style="1" customWidth="1"/>
  </cols>
  <sheetData>
    <row r="1" spans="2:9" ht="12.75">
      <c r="B1" s="48"/>
      <c r="C1" s="25"/>
      <c r="D1" s="25"/>
      <c r="E1" s="25"/>
      <c r="F1" s="25"/>
      <c r="G1" s="150"/>
      <c r="H1" s="107"/>
      <c r="I1" s="3"/>
    </row>
    <row r="2" spans="2:9" ht="12.75">
      <c r="B2" s="12"/>
      <c r="C2" s="29"/>
      <c r="D2" s="29"/>
      <c r="E2" s="29"/>
      <c r="F2" s="29"/>
      <c r="G2" s="144"/>
      <c r="H2" s="10"/>
      <c r="I2" s="5"/>
    </row>
    <row r="3" spans="2:9" ht="12.75" customHeight="1">
      <c r="B3" s="12"/>
      <c r="C3" s="29"/>
      <c r="D3" s="29"/>
      <c r="E3" s="29"/>
      <c r="F3" s="29"/>
      <c r="G3" s="144"/>
      <c r="H3" s="10"/>
      <c r="I3" s="5"/>
    </row>
    <row r="4" spans="2:9" ht="12.75" customHeight="1">
      <c r="B4" s="12"/>
      <c r="C4" s="10"/>
      <c r="D4" s="10"/>
      <c r="E4" s="10"/>
      <c r="F4" s="10"/>
      <c r="G4" s="144"/>
      <c r="H4" s="18"/>
      <c r="I4" s="5"/>
    </row>
    <row r="5" spans="2:9" ht="15" customHeight="1">
      <c r="B5" s="12"/>
      <c r="C5" s="10"/>
      <c r="D5" s="10"/>
      <c r="E5" s="10"/>
      <c r="F5" s="10"/>
      <c r="G5" s="144"/>
      <c r="H5" s="18"/>
      <c r="I5" s="5"/>
    </row>
    <row r="6" spans="2:9" ht="12.75">
      <c r="B6" s="12"/>
      <c r="C6" s="314" t="str">
        <f>'BS'!C6</f>
        <v>(Company No : 363984-X)</v>
      </c>
      <c r="D6" s="314"/>
      <c r="E6" s="314"/>
      <c r="F6" s="314"/>
      <c r="G6" s="314"/>
      <c r="H6" s="314"/>
      <c r="I6" s="5"/>
    </row>
    <row r="7" spans="2:9" ht="12.75">
      <c r="B7" s="12"/>
      <c r="C7" s="308" t="s">
        <v>0</v>
      </c>
      <c r="D7" s="308"/>
      <c r="E7" s="308"/>
      <c r="F7" s="308"/>
      <c r="G7" s="308"/>
      <c r="H7" s="308"/>
      <c r="I7" s="5"/>
    </row>
    <row r="8" spans="2:9" ht="12.75">
      <c r="B8" s="12"/>
      <c r="C8" s="10"/>
      <c r="D8" s="10"/>
      <c r="E8" s="10"/>
      <c r="F8" s="10"/>
      <c r="G8" s="144"/>
      <c r="H8" s="18"/>
      <c r="I8" s="5"/>
    </row>
    <row r="9" spans="2:9" ht="12.75">
      <c r="B9" s="12"/>
      <c r="C9" s="326" t="s">
        <v>42</v>
      </c>
      <c r="D9" s="326"/>
      <c r="E9" s="326"/>
      <c r="F9" s="326"/>
      <c r="G9" s="326"/>
      <c r="H9" s="326"/>
      <c r="I9" s="5"/>
    </row>
    <row r="10" spans="2:19" ht="12.75">
      <c r="B10" s="12"/>
      <c r="C10" s="326" t="str">
        <f>'BS'!C10</f>
        <v>For The Period Ended 30 September 2008</v>
      </c>
      <c r="D10" s="326"/>
      <c r="E10" s="326"/>
      <c r="F10" s="326"/>
      <c r="G10" s="326"/>
      <c r="H10" s="326"/>
      <c r="I10" s="5"/>
      <c r="L10" s="307"/>
      <c r="M10" s="307"/>
      <c r="N10" s="307"/>
      <c r="O10" s="307"/>
      <c r="P10" s="307"/>
      <c r="Q10" s="307"/>
      <c r="R10" s="307"/>
      <c r="S10" s="10"/>
    </row>
    <row r="11" spans="2:19" ht="12.75">
      <c r="B11" s="12"/>
      <c r="C11" s="327" t="s">
        <v>43</v>
      </c>
      <c r="D11" s="327"/>
      <c r="E11" s="327"/>
      <c r="F11" s="327"/>
      <c r="G11" s="327"/>
      <c r="H11" s="327"/>
      <c r="I11" s="5"/>
      <c r="L11" s="69"/>
      <c r="M11" s="69"/>
      <c r="N11" s="69"/>
      <c r="O11" s="69"/>
      <c r="P11" s="69"/>
      <c r="Q11" s="69"/>
      <c r="R11" s="69"/>
      <c r="S11" s="10"/>
    </row>
    <row r="12" spans="2:19" ht="12.75">
      <c r="B12" s="12"/>
      <c r="C12" s="10"/>
      <c r="D12" s="10"/>
      <c r="E12" s="10"/>
      <c r="F12" s="10"/>
      <c r="G12" s="144"/>
      <c r="H12" s="18"/>
      <c r="I12" s="5"/>
      <c r="L12" s="50"/>
      <c r="M12" s="50"/>
      <c r="N12" s="50"/>
      <c r="P12" s="50"/>
      <c r="S12" s="10"/>
    </row>
    <row r="13" spans="2:9" ht="12.75">
      <c r="B13" s="12"/>
      <c r="C13" s="51" t="s">
        <v>53</v>
      </c>
      <c r="D13" s="52"/>
      <c r="E13" s="52"/>
      <c r="F13" s="52"/>
      <c r="G13" s="52"/>
      <c r="H13" s="53"/>
      <c r="I13" s="5"/>
    </row>
    <row r="14" spans="2:9" ht="12.75">
      <c r="B14" s="12"/>
      <c r="C14" s="54"/>
      <c r="D14" s="54"/>
      <c r="E14" s="54"/>
      <c r="F14" s="54"/>
      <c r="G14" s="151"/>
      <c r="H14" s="54"/>
      <c r="I14" s="5"/>
    </row>
    <row r="15" spans="2:9" ht="12.75">
      <c r="B15" s="12"/>
      <c r="C15" s="55"/>
      <c r="D15" s="56"/>
      <c r="E15" s="56"/>
      <c r="F15" s="56"/>
      <c r="G15" s="152"/>
      <c r="H15" s="57"/>
      <c r="I15" s="5"/>
    </row>
    <row r="16" spans="2:9" ht="12.75" customHeight="1" hidden="1">
      <c r="B16" s="12"/>
      <c r="C16" s="58"/>
      <c r="D16" s="10"/>
      <c r="E16" s="10"/>
      <c r="F16" s="10"/>
      <c r="G16" s="83"/>
      <c r="H16" s="59"/>
      <c r="I16" s="5"/>
    </row>
    <row r="17" spans="2:9" ht="12.75" customHeight="1">
      <c r="B17" s="12"/>
      <c r="C17" s="58"/>
      <c r="D17" s="10"/>
      <c r="E17" s="10"/>
      <c r="F17" s="10"/>
      <c r="G17" s="153" t="s">
        <v>32</v>
      </c>
      <c r="H17" s="120" t="s">
        <v>33</v>
      </c>
      <c r="I17" s="5"/>
    </row>
    <row r="18" spans="2:9" ht="12.75" customHeight="1">
      <c r="B18" s="12"/>
      <c r="C18" s="58"/>
      <c r="D18" s="10"/>
      <c r="E18" s="10"/>
      <c r="F18" s="10"/>
      <c r="G18" s="153" t="s">
        <v>34</v>
      </c>
      <c r="H18" s="120" t="s">
        <v>35</v>
      </c>
      <c r="I18" s="5"/>
    </row>
    <row r="19" spans="2:9" ht="12.75">
      <c r="B19" s="12"/>
      <c r="C19" s="60"/>
      <c r="D19" s="10"/>
      <c r="E19" s="10"/>
      <c r="F19" s="10"/>
      <c r="G19" s="153" t="s">
        <v>36</v>
      </c>
      <c r="H19" s="120" t="s">
        <v>37</v>
      </c>
      <c r="I19" s="5"/>
    </row>
    <row r="20" spans="2:9" ht="12.75">
      <c r="B20" s="12"/>
      <c r="C20" s="60"/>
      <c r="D20" s="10"/>
      <c r="E20" s="10"/>
      <c r="F20" s="10"/>
      <c r="G20" s="263">
        <v>39721</v>
      </c>
      <c r="H20" s="155">
        <v>39355</v>
      </c>
      <c r="I20" s="5"/>
    </row>
    <row r="21" spans="2:9" ht="12.75">
      <c r="B21" s="12"/>
      <c r="C21" s="66"/>
      <c r="D21" s="67"/>
      <c r="E21" s="67"/>
      <c r="F21" s="67"/>
      <c r="G21" s="154" t="s">
        <v>82</v>
      </c>
      <c r="H21" s="115" t="s">
        <v>82</v>
      </c>
      <c r="I21" s="5"/>
    </row>
    <row r="22" spans="2:9" ht="12.75">
      <c r="B22" s="12"/>
      <c r="C22" s="60"/>
      <c r="D22" s="10"/>
      <c r="E22" s="10"/>
      <c r="F22" s="10"/>
      <c r="G22" s="155"/>
      <c r="H22" s="121"/>
      <c r="I22" s="5"/>
    </row>
    <row r="23" spans="2:9" ht="12.75">
      <c r="B23" s="12"/>
      <c r="C23" s="58" t="s">
        <v>54</v>
      </c>
      <c r="D23" s="10"/>
      <c r="E23" s="10"/>
      <c r="F23" s="10"/>
      <c r="G23" s="83"/>
      <c r="H23" s="11"/>
      <c r="I23" s="5"/>
    </row>
    <row r="24" spans="2:9" ht="12.75">
      <c r="B24" s="12"/>
      <c r="C24" s="60" t="s">
        <v>55</v>
      </c>
      <c r="D24" s="10"/>
      <c r="E24" s="10"/>
      <c r="F24" s="11"/>
      <c r="G24" s="134">
        <v>16851.778</v>
      </c>
      <c r="H24" s="123">
        <v>35501</v>
      </c>
      <c r="I24" s="61"/>
    </row>
    <row r="25" spans="2:9" ht="12.75">
      <c r="B25" s="12"/>
      <c r="C25" s="60" t="s">
        <v>56</v>
      </c>
      <c r="D25" s="10"/>
      <c r="E25" s="10"/>
      <c r="F25" s="10"/>
      <c r="G25" s="83"/>
      <c r="H25" s="82"/>
      <c r="I25" s="61"/>
    </row>
    <row r="26" spans="2:9" ht="12.75">
      <c r="B26" s="12"/>
      <c r="C26" s="60"/>
      <c r="D26" s="10" t="s">
        <v>57</v>
      </c>
      <c r="E26" s="10"/>
      <c r="F26" s="10"/>
      <c r="G26" s="134">
        <f>G29-G28-G24</f>
        <v>36860.272999999994</v>
      </c>
      <c r="H26" s="134">
        <v>20018</v>
      </c>
      <c r="I26" s="61"/>
    </row>
    <row r="27" spans="2:9" ht="12.75" hidden="1">
      <c r="B27" s="12"/>
      <c r="C27" s="60"/>
      <c r="D27" s="10" t="s">
        <v>58</v>
      </c>
      <c r="E27" s="10"/>
      <c r="F27" s="10"/>
      <c r="G27" s="134"/>
      <c r="H27" s="123"/>
      <c r="I27" s="61"/>
    </row>
    <row r="28" spans="2:9" ht="12.75">
      <c r="B28" s="12"/>
      <c r="C28" s="60"/>
      <c r="D28" s="10" t="s">
        <v>59</v>
      </c>
      <c r="E28" s="10"/>
      <c r="F28" s="10"/>
      <c r="G28" s="136">
        <f>-117.743-5822.483-226.257-13631.411+1020.37-6427.686+5.234+9591.072</f>
        <v>-15608.903999999999</v>
      </c>
      <c r="H28" s="125">
        <v>-29015</v>
      </c>
      <c r="I28" s="61"/>
    </row>
    <row r="29" spans="2:9" ht="12.75">
      <c r="B29" s="12"/>
      <c r="C29" s="60" t="s">
        <v>154</v>
      </c>
      <c r="D29" s="10"/>
      <c r="E29" s="10"/>
      <c r="F29" s="10"/>
      <c r="G29" s="134">
        <v>38103.147</v>
      </c>
      <c r="H29" s="123">
        <f>SUM(H24:H28)</f>
        <v>26504</v>
      </c>
      <c r="I29" s="61"/>
    </row>
    <row r="30" spans="2:9" ht="12.75">
      <c r="B30" s="12"/>
      <c r="C30" s="60"/>
      <c r="D30" s="10"/>
      <c r="E30" s="10"/>
      <c r="F30" s="10"/>
      <c r="G30" s="83"/>
      <c r="H30" s="82"/>
      <c r="I30" s="61"/>
    </row>
    <row r="31" spans="2:9" ht="12.75" hidden="1">
      <c r="B31" s="12"/>
      <c r="C31" s="60" t="s">
        <v>60</v>
      </c>
      <c r="D31" s="10"/>
      <c r="E31" s="10"/>
      <c r="F31" s="10"/>
      <c r="G31" s="83"/>
      <c r="H31" s="82"/>
      <c r="I31" s="61"/>
    </row>
    <row r="32" spans="2:9" ht="12.75" hidden="1">
      <c r="B32" s="12"/>
      <c r="C32" s="60" t="s">
        <v>61</v>
      </c>
      <c r="D32" s="10"/>
      <c r="E32" s="10"/>
      <c r="F32" s="10"/>
      <c r="G32" s="83"/>
      <c r="H32" s="82"/>
      <c r="I32" s="61"/>
    </row>
    <row r="33" spans="2:9" ht="12.75">
      <c r="B33" s="12"/>
      <c r="C33" s="60" t="s">
        <v>62</v>
      </c>
      <c r="D33" s="10"/>
      <c r="E33" s="10"/>
      <c r="F33" s="10"/>
      <c r="G33" s="134">
        <f>-28392.078+4279.3554-4157.099</f>
        <v>-28269.821600000003</v>
      </c>
      <c r="H33" s="123">
        <v>-7679</v>
      </c>
      <c r="I33" s="61"/>
    </row>
    <row r="34" spans="2:9" ht="12.75">
      <c r="B34" s="12"/>
      <c r="C34" s="60" t="s">
        <v>63</v>
      </c>
      <c r="D34" s="10"/>
      <c r="E34" s="10"/>
      <c r="F34" s="10"/>
      <c r="G34" s="136">
        <f>9199.045+9196.206-7498.54</f>
        <v>10896.711</v>
      </c>
      <c r="H34" s="125">
        <v>26291</v>
      </c>
      <c r="I34" s="61"/>
    </row>
    <row r="35" spans="2:9" ht="12.75">
      <c r="B35" s="12"/>
      <c r="C35" s="60" t="s">
        <v>155</v>
      </c>
      <c r="D35" s="10"/>
      <c r="E35" s="10"/>
      <c r="F35" s="10"/>
      <c r="G35" s="134">
        <f>SUM(G29:G34)</f>
        <v>20730.036399999994</v>
      </c>
      <c r="H35" s="123">
        <f>SUM(H29:H34)</f>
        <v>45116</v>
      </c>
      <c r="I35" s="61"/>
    </row>
    <row r="36" spans="2:9" ht="12.75">
      <c r="B36" s="12"/>
      <c r="C36" s="60"/>
      <c r="D36" s="10"/>
      <c r="E36" s="10"/>
      <c r="F36" s="10"/>
      <c r="G36" s="83"/>
      <c r="H36" s="82"/>
      <c r="I36" s="61"/>
    </row>
    <row r="37" spans="2:9" ht="12.75">
      <c r="B37" s="12"/>
      <c r="C37" s="60" t="s">
        <v>156</v>
      </c>
      <c r="D37" s="10"/>
      <c r="E37" s="10"/>
      <c r="F37" s="10"/>
      <c r="G37" s="134">
        <v>-16348.471</v>
      </c>
      <c r="H37" s="123">
        <v>-6881</v>
      </c>
      <c r="I37" s="61"/>
    </row>
    <row r="38" spans="2:9" ht="12.75">
      <c r="B38" s="12"/>
      <c r="C38" s="60" t="s">
        <v>87</v>
      </c>
      <c r="D38" s="10"/>
      <c r="E38" s="10"/>
      <c r="F38" s="10"/>
      <c r="G38" s="134">
        <v>14997.646</v>
      </c>
      <c r="H38" s="123">
        <v>55</v>
      </c>
      <c r="I38" s="61"/>
    </row>
    <row r="39" spans="2:9" ht="12.75">
      <c r="B39" s="12"/>
      <c r="C39" s="60" t="s">
        <v>81</v>
      </c>
      <c r="D39" s="10"/>
      <c r="E39" s="10"/>
      <c r="F39" s="10"/>
      <c r="G39" s="136">
        <v>6508.093</v>
      </c>
      <c r="H39" s="125">
        <v>207</v>
      </c>
      <c r="I39" s="61"/>
    </row>
    <row r="40" spans="2:9" ht="12.75">
      <c r="B40" s="12"/>
      <c r="C40" s="60" t="s">
        <v>157</v>
      </c>
      <c r="D40" s="10"/>
      <c r="E40" s="10"/>
      <c r="F40" s="10"/>
      <c r="G40" s="134">
        <f>SUM(G35:G39)</f>
        <v>25887.304399999994</v>
      </c>
      <c r="H40" s="123">
        <f>SUM(H35:H39)</f>
        <v>38497</v>
      </c>
      <c r="I40" s="5"/>
    </row>
    <row r="41" spans="2:9" ht="12.75">
      <c r="B41" s="12"/>
      <c r="C41" s="60"/>
      <c r="D41" s="10"/>
      <c r="E41" s="10"/>
      <c r="F41" s="10"/>
      <c r="G41" s="83"/>
      <c r="H41" s="82"/>
      <c r="I41" s="5"/>
    </row>
    <row r="42" spans="2:9" s="10" customFormat="1" ht="12.75">
      <c r="B42" s="12"/>
      <c r="C42" s="60"/>
      <c r="G42" s="83"/>
      <c r="H42" s="82"/>
      <c r="I42" s="5"/>
    </row>
    <row r="43" spans="2:11" s="10" customFormat="1" ht="12.75">
      <c r="B43" s="12"/>
      <c r="C43" s="62" t="s">
        <v>64</v>
      </c>
      <c r="G43" s="83"/>
      <c r="H43" s="82"/>
      <c r="I43" s="5"/>
      <c r="J43" s="29"/>
      <c r="K43" s="29"/>
    </row>
    <row r="44" spans="2:11" s="10" customFormat="1" ht="12.75">
      <c r="B44" s="12"/>
      <c r="C44" s="62"/>
      <c r="D44" s="10" t="s">
        <v>97</v>
      </c>
      <c r="G44" s="134">
        <v>-4828.389</v>
      </c>
      <c r="H44" s="123">
        <v>-12051</v>
      </c>
      <c r="I44" s="63"/>
      <c r="J44" s="29"/>
      <c r="K44" s="29"/>
    </row>
    <row r="45" spans="2:11" s="10" customFormat="1" ht="12.75">
      <c r="B45" s="12"/>
      <c r="C45" s="62"/>
      <c r="D45" s="10" t="s">
        <v>165</v>
      </c>
      <c r="G45" s="134">
        <v>175.83</v>
      </c>
      <c r="H45" s="123">
        <v>0</v>
      </c>
      <c r="I45" s="63"/>
      <c r="J45" s="29"/>
      <c r="K45" s="29"/>
    </row>
    <row r="46" spans="2:11" s="10" customFormat="1" ht="12.75">
      <c r="B46" s="12"/>
      <c r="C46" s="62"/>
      <c r="D46" s="10" t="s">
        <v>167</v>
      </c>
      <c r="G46" s="134">
        <v>-1137.519</v>
      </c>
      <c r="H46" s="123">
        <v>0</v>
      </c>
      <c r="I46" s="63"/>
      <c r="J46" s="29"/>
      <c r="K46" s="29"/>
    </row>
    <row r="47" spans="2:11" s="10" customFormat="1" ht="12" customHeight="1">
      <c r="B47" s="12"/>
      <c r="C47" s="62"/>
      <c r="D47" s="10" t="s">
        <v>166</v>
      </c>
      <c r="G47" s="134">
        <f>-97892.029+74754.286</f>
        <v>-23137.743000000002</v>
      </c>
      <c r="H47" s="123">
        <v>-27258</v>
      </c>
      <c r="I47" s="63"/>
      <c r="J47" s="29"/>
      <c r="K47" s="29"/>
    </row>
    <row r="48" spans="2:11" s="10" customFormat="1" ht="12.75">
      <c r="B48" s="12"/>
      <c r="C48" s="62"/>
      <c r="D48" s="10" t="s">
        <v>168</v>
      </c>
      <c r="G48" s="134">
        <v>-42948.763</v>
      </c>
      <c r="H48" s="123">
        <v>0</v>
      </c>
      <c r="I48" s="63"/>
      <c r="J48" s="29"/>
      <c r="K48" s="29"/>
    </row>
    <row r="49" spans="2:11" s="10" customFormat="1" ht="12.75" customHeight="1">
      <c r="B49" s="12"/>
      <c r="C49" s="60" t="s">
        <v>158</v>
      </c>
      <c r="G49" s="271">
        <f>SUM(G44:G48)</f>
        <v>-71876.584</v>
      </c>
      <c r="H49" s="126">
        <f>SUM(H44:H48)</f>
        <v>-39309</v>
      </c>
      <c r="I49" s="5"/>
      <c r="J49" s="49"/>
      <c r="K49" s="49"/>
    </row>
    <row r="50" spans="2:16" s="10" customFormat="1" ht="12.75">
      <c r="B50" s="12"/>
      <c r="C50" s="60"/>
      <c r="G50" s="83"/>
      <c r="H50" s="82"/>
      <c r="I50" s="5"/>
      <c r="J50" s="328"/>
      <c r="K50" s="329"/>
      <c r="L50" s="329"/>
      <c r="M50" s="329"/>
      <c r="N50" s="329"/>
      <c r="O50" s="329"/>
      <c r="P50" s="329"/>
    </row>
    <row r="51" spans="2:16" ht="12.75" customHeight="1">
      <c r="B51" s="12"/>
      <c r="C51" s="60"/>
      <c r="D51" s="10"/>
      <c r="E51" s="10"/>
      <c r="F51" s="10"/>
      <c r="G51" s="83"/>
      <c r="H51" s="82"/>
      <c r="I51" s="5"/>
      <c r="J51" s="27"/>
      <c r="K51" s="27"/>
      <c r="L51" s="27"/>
      <c r="M51" s="27"/>
      <c r="N51" s="27"/>
      <c r="O51" s="27"/>
      <c r="P51" s="27"/>
    </row>
    <row r="52" spans="2:16" ht="16.5" customHeight="1">
      <c r="B52" s="12"/>
      <c r="C52" s="58" t="s">
        <v>65</v>
      </c>
      <c r="D52" s="10"/>
      <c r="E52" s="10"/>
      <c r="F52" s="10"/>
      <c r="G52" s="83"/>
      <c r="H52" s="82"/>
      <c r="I52" s="5"/>
      <c r="J52" s="325"/>
      <c r="K52" s="325"/>
      <c r="L52" s="325"/>
      <c r="M52" s="325"/>
      <c r="N52" s="325"/>
      <c r="O52" s="325"/>
      <c r="P52" s="325"/>
    </row>
    <row r="53" spans="2:16" ht="12.75" customHeight="1">
      <c r="B53" s="12"/>
      <c r="C53" s="58"/>
      <c r="D53" s="10" t="s">
        <v>80</v>
      </c>
      <c r="E53" s="10"/>
      <c r="F53" s="10"/>
      <c r="G53" s="134">
        <v>0</v>
      </c>
      <c r="H53" s="123">
        <v>113783</v>
      </c>
      <c r="I53" s="5"/>
      <c r="J53" s="64"/>
      <c r="K53" s="64"/>
      <c r="L53" s="64"/>
      <c r="M53" s="64"/>
      <c r="N53" s="64"/>
      <c r="O53" s="64"/>
      <c r="P53" s="64"/>
    </row>
    <row r="54" spans="2:16" ht="12" customHeight="1">
      <c r="B54" s="12"/>
      <c r="C54" s="58"/>
      <c r="D54" s="10" t="s">
        <v>134</v>
      </c>
      <c r="E54" s="10"/>
      <c r="F54" s="10"/>
      <c r="G54" s="134">
        <v>0</v>
      </c>
      <c r="H54" s="123">
        <v>376</v>
      </c>
      <c r="I54" s="5"/>
      <c r="J54" s="64"/>
      <c r="K54" s="64"/>
      <c r="L54" s="64"/>
      <c r="M54" s="64"/>
      <c r="N54" s="64"/>
      <c r="O54" s="64"/>
      <c r="P54" s="64"/>
    </row>
    <row r="55" spans="2:16" ht="12" customHeight="1">
      <c r="B55" s="12"/>
      <c r="C55" s="58"/>
      <c r="D55" s="10" t="s">
        <v>88</v>
      </c>
      <c r="E55" s="10"/>
      <c r="F55" s="10"/>
      <c r="G55" s="134">
        <v>-1441</v>
      </c>
      <c r="H55" s="123">
        <v>-2727</v>
      </c>
      <c r="I55" s="5"/>
      <c r="J55" s="64"/>
      <c r="K55" s="64"/>
      <c r="L55" s="64"/>
      <c r="M55" s="64"/>
      <c r="N55" s="64"/>
      <c r="O55" s="64"/>
      <c r="P55" s="64"/>
    </row>
    <row r="56" spans="2:16" ht="12.75">
      <c r="B56" s="12"/>
      <c r="C56" s="58"/>
      <c r="D56" s="10" t="s">
        <v>83</v>
      </c>
      <c r="E56" s="10"/>
      <c r="F56" s="10"/>
      <c r="G56" s="134">
        <v>-7738.294</v>
      </c>
      <c r="H56" s="123">
        <v>-6568</v>
      </c>
      <c r="I56" s="61"/>
      <c r="J56" s="64"/>
      <c r="K56" s="64"/>
      <c r="L56" s="64"/>
      <c r="M56" s="64"/>
      <c r="N56" s="64"/>
      <c r="O56" s="64"/>
      <c r="P56" s="64"/>
    </row>
    <row r="57" spans="2:16" ht="14.25" customHeight="1">
      <c r="B57" s="12"/>
      <c r="C57" s="58"/>
      <c r="D57" s="10" t="s">
        <v>84</v>
      </c>
      <c r="E57" s="10"/>
      <c r="F57" s="10"/>
      <c r="G57" s="134">
        <v>0</v>
      </c>
      <c r="H57" s="123">
        <v>-1460</v>
      </c>
      <c r="I57" s="61"/>
      <c r="J57" s="64"/>
      <c r="K57" s="64"/>
      <c r="L57" s="64"/>
      <c r="M57" s="64"/>
      <c r="N57" s="64"/>
      <c r="O57" s="64"/>
      <c r="P57" s="64"/>
    </row>
    <row r="58" spans="2:16" ht="12.75">
      <c r="B58" s="12"/>
      <c r="C58" s="60"/>
      <c r="D58" s="302" t="s">
        <v>153</v>
      </c>
      <c r="E58" s="10"/>
      <c r="F58" s="10"/>
      <c r="G58" s="136">
        <v>7500</v>
      </c>
      <c r="H58" s="125">
        <v>-21950</v>
      </c>
      <c r="I58" s="61"/>
      <c r="J58" s="64"/>
      <c r="K58" s="64"/>
      <c r="L58" s="64"/>
      <c r="M58" s="64"/>
      <c r="N58" s="64"/>
      <c r="O58" s="64"/>
      <c r="P58" s="64"/>
    </row>
    <row r="59" spans="2:9" s="10" customFormat="1" ht="12.75">
      <c r="B59" s="12"/>
      <c r="C59" s="60" t="s">
        <v>159</v>
      </c>
      <c r="G59" s="271">
        <f>SUM(G53:G58)</f>
        <v>-1679.2939999999999</v>
      </c>
      <c r="H59" s="126">
        <f>SUM(H53:H58)</f>
        <v>81454</v>
      </c>
      <c r="I59" s="61"/>
    </row>
    <row r="60" spans="2:16" s="10" customFormat="1" ht="12.75">
      <c r="B60" s="12"/>
      <c r="C60" s="60"/>
      <c r="G60" s="83"/>
      <c r="H60" s="82"/>
      <c r="I60" s="61"/>
      <c r="J60" s="50"/>
      <c r="K60" s="54"/>
      <c r="L60" s="54"/>
      <c r="M60" s="54"/>
      <c r="N60" s="54"/>
      <c r="O60" s="54"/>
      <c r="P60" s="54"/>
    </row>
    <row r="61" spans="2:9" s="10" customFormat="1" ht="12.75">
      <c r="B61" s="12"/>
      <c r="C61" s="60"/>
      <c r="G61" s="83"/>
      <c r="H61" s="82"/>
      <c r="I61" s="61"/>
    </row>
    <row r="62" spans="2:9" ht="12.75" hidden="1">
      <c r="B62" s="12"/>
      <c r="D62" s="10"/>
      <c r="E62" s="10"/>
      <c r="F62" s="10"/>
      <c r="G62" s="83"/>
      <c r="H62" s="82"/>
      <c r="I62" s="61"/>
    </row>
    <row r="63" spans="2:9" ht="12.75">
      <c r="B63" s="12"/>
      <c r="C63" s="58" t="s">
        <v>160</v>
      </c>
      <c r="D63" s="65"/>
      <c r="E63" s="10"/>
      <c r="F63" s="11"/>
      <c r="G63" s="89">
        <f>G40+G49+G59</f>
        <v>-47668.57360000001</v>
      </c>
      <c r="H63" s="89">
        <v>45141</v>
      </c>
      <c r="I63" s="61"/>
    </row>
    <row r="64" spans="2:9" ht="12.75">
      <c r="B64" s="12"/>
      <c r="C64" s="58" t="s">
        <v>66</v>
      </c>
      <c r="D64" s="10"/>
      <c r="E64" s="10"/>
      <c r="F64" s="10"/>
      <c r="G64" s="134">
        <v>183499</v>
      </c>
      <c r="H64" s="123">
        <v>50560</v>
      </c>
      <c r="I64" s="61"/>
    </row>
    <row r="65" spans="2:9" ht="12.75">
      <c r="B65" s="12"/>
      <c r="C65" s="58" t="s">
        <v>89</v>
      </c>
      <c r="D65" s="10"/>
      <c r="E65" s="10"/>
      <c r="F65" s="10"/>
      <c r="G65" s="134">
        <v>-250.392</v>
      </c>
      <c r="H65" s="123">
        <v>0</v>
      </c>
      <c r="I65" s="61"/>
    </row>
    <row r="66" spans="2:9" ht="13.5" thickBot="1">
      <c r="B66" s="12"/>
      <c r="C66" s="58" t="s">
        <v>67</v>
      </c>
      <c r="D66" s="10"/>
      <c r="E66" s="10"/>
      <c r="F66" s="10"/>
      <c r="G66" s="156">
        <f>SUM(G63:G65)</f>
        <v>135580.0344</v>
      </c>
      <c r="H66" s="156">
        <f>SUM(H63:H65)</f>
        <v>95701</v>
      </c>
      <c r="I66" s="61"/>
    </row>
    <row r="67" spans="2:10" ht="13.5" thickTop="1">
      <c r="B67" s="12"/>
      <c r="C67" s="66"/>
      <c r="D67" s="67"/>
      <c r="E67" s="67" t="s">
        <v>38</v>
      </c>
      <c r="F67" s="67"/>
      <c r="G67" s="157"/>
      <c r="H67" s="94"/>
      <c r="I67" s="61"/>
      <c r="J67" s="10"/>
    </row>
    <row r="68" spans="2:9" s="10" customFormat="1" ht="13.5" thickBot="1">
      <c r="B68" s="21"/>
      <c r="C68" s="22"/>
      <c r="D68" s="22"/>
      <c r="E68" s="22"/>
      <c r="F68" s="22"/>
      <c r="G68" s="158"/>
      <c r="H68" s="68"/>
      <c r="I68" s="23"/>
    </row>
    <row r="69" spans="9:11" ht="12.75">
      <c r="I69" s="14"/>
      <c r="K69" s="13"/>
    </row>
    <row r="70" ht="12.75">
      <c r="G70" s="160"/>
    </row>
    <row r="71" ht="12.75">
      <c r="I71" s="14"/>
    </row>
    <row r="72" ht="12.75">
      <c r="H72" s="18"/>
    </row>
  </sheetData>
  <mergeCells count="8">
    <mergeCell ref="C6:H6"/>
    <mergeCell ref="C7:H7"/>
    <mergeCell ref="L10:R10"/>
    <mergeCell ref="J50:P50"/>
    <mergeCell ref="J52:P52"/>
    <mergeCell ref="C9:H9"/>
    <mergeCell ref="C10:H10"/>
    <mergeCell ref="C11:H11"/>
  </mergeCells>
  <printOptions horizontalCentered="1"/>
  <pageMargins left="0.32" right="0.45" top="0.53" bottom="0.31" header="0.28" footer="0.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w8507</cp:lastModifiedBy>
  <cp:lastPrinted>2008-11-13T08:32:17Z</cp:lastPrinted>
  <dcterms:created xsi:type="dcterms:W3CDTF">2003-02-26T06:48:23Z</dcterms:created>
  <dcterms:modified xsi:type="dcterms:W3CDTF">2008-10-16T02:50:01Z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